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0" yWindow="6135" windowWidth="14895" windowHeight="7875"/>
  </bookViews>
  <sheets>
    <sheet name="Ark1" sheetId="1" r:id="rId1"/>
  </sheets>
  <calcPr calcId="124519"/>
</workbook>
</file>

<file path=xl/calcChain.xml><?xml version="1.0" encoding="utf-8"?>
<calcChain xmlns="http://schemas.openxmlformats.org/spreadsheetml/2006/main">
  <c r="E154" i="1"/>
  <c r="F154"/>
  <c r="G154"/>
  <c r="D154"/>
  <c r="F143" l="1"/>
  <c r="G143"/>
  <c r="D143"/>
  <c r="E141"/>
  <c r="F141"/>
  <c r="G141"/>
  <c r="D141"/>
  <c r="E139"/>
  <c r="F139"/>
  <c r="G139"/>
  <c r="D139"/>
  <c r="R91"/>
  <c r="Q91"/>
  <c r="P91"/>
  <c r="O91"/>
  <c r="N91"/>
  <c r="M91"/>
  <c r="L91"/>
  <c r="R90"/>
  <c r="Q90"/>
  <c r="P90"/>
  <c r="O90"/>
  <c r="N90"/>
  <c r="M90"/>
  <c r="L90"/>
  <c r="R89"/>
  <c r="Q89"/>
  <c r="P89"/>
  <c r="O89"/>
  <c r="N89"/>
  <c r="M89"/>
  <c r="L89"/>
  <c r="R88"/>
  <c r="Q88"/>
  <c r="P88"/>
  <c r="O88"/>
  <c r="N88"/>
  <c r="M88"/>
  <c r="L88"/>
  <c r="R84"/>
  <c r="Q84"/>
  <c r="P84"/>
  <c r="O84"/>
  <c r="N84"/>
  <c r="M84"/>
  <c r="L84"/>
  <c r="R83"/>
  <c r="Q83"/>
  <c r="P83"/>
  <c r="O83"/>
  <c r="N83"/>
  <c r="M83"/>
  <c r="L83"/>
  <c r="R82"/>
  <c r="Q82"/>
  <c r="P82"/>
  <c r="O82"/>
  <c r="N82"/>
  <c r="M82"/>
  <c r="L82"/>
  <c r="R81"/>
  <c r="Q81"/>
  <c r="P81"/>
  <c r="O81"/>
  <c r="N81"/>
  <c r="M81"/>
  <c r="L81"/>
  <c r="R77"/>
  <c r="Q77"/>
  <c r="P77"/>
  <c r="O77"/>
  <c r="N77"/>
  <c r="M77"/>
  <c r="L77"/>
  <c r="R76"/>
  <c r="Q76"/>
  <c r="P76"/>
  <c r="O76"/>
  <c r="N76"/>
  <c r="M76"/>
  <c r="L76"/>
  <c r="R75"/>
  <c r="Q75"/>
  <c r="P75"/>
  <c r="O75"/>
  <c r="N75"/>
  <c r="M75"/>
  <c r="L75"/>
  <c r="R74"/>
  <c r="Q74"/>
  <c r="P74"/>
  <c r="O74"/>
  <c r="N74"/>
  <c r="M74"/>
  <c r="L74"/>
  <c r="R70"/>
  <c r="Q70"/>
  <c r="P70"/>
  <c r="O70"/>
  <c r="N70"/>
  <c r="M70"/>
  <c r="L70"/>
  <c r="R69"/>
  <c r="Q69"/>
  <c r="P69"/>
  <c r="O69"/>
  <c r="N69"/>
  <c r="M69"/>
  <c r="L69"/>
  <c r="R68"/>
  <c r="Q68"/>
  <c r="P68"/>
  <c r="O68"/>
  <c r="N68"/>
  <c r="M68"/>
  <c r="L68"/>
  <c r="R67"/>
  <c r="Q67"/>
  <c r="P67"/>
  <c r="O67"/>
  <c r="N67"/>
  <c r="M67"/>
  <c r="L67"/>
  <c r="R63"/>
  <c r="Q63"/>
  <c r="P63"/>
  <c r="O63"/>
  <c r="N63"/>
  <c r="M63"/>
  <c r="L63"/>
  <c r="R62"/>
  <c r="Q62"/>
  <c r="P62"/>
  <c r="O62"/>
  <c r="N62"/>
  <c r="M62"/>
  <c r="L62"/>
  <c r="R61"/>
  <c r="Q61"/>
  <c r="P61"/>
  <c r="O61"/>
  <c r="N61"/>
  <c r="M61"/>
  <c r="L61"/>
  <c r="R60"/>
  <c r="Q60"/>
  <c r="P60"/>
  <c r="O60"/>
  <c r="N60"/>
  <c r="M60"/>
  <c r="L60"/>
  <c r="R56"/>
  <c r="R97" s="1"/>
  <c r="Q56"/>
  <c r="Q97" s="1"/>
  <c r="P56"/>
  <c r="P97" s="1"/>
  <c r="O56"/>
  <c r="O97" s="1"/>
  <c r="N56"/>
  <c r="N97" s="1"/>
  <c r="M56"/>
  <c r="M97" s="1"/>
  <c r="L56"/>
  <c r="L97" s="1"/>
  <c r="R55"/>
  <c r="Q55"/>
  <c r="P55"/>
  <c r="O55"/>
  <c r="N55"/>
  <c r="M55"/>
  <c r="L55"/>
  <c r="R54"/>
  <c r="R95" s="1"/>
  <c r="Q54"/>
  <c r="Q95" s="1"/>
  <c r="P54"/>
  <c r="P95" s="1"/>
  <c r="O54"/>
  <c r="O95" s="1"/>
  <c r="N54"/>
  <c r="N95" s="1"/>
  <c r="M54"/>
  <c r="M95" s="1"/>
  <c r="L54"/>
  <c r="L95" s="1"/>
  <c r="R53"/>
  <c r="Q53"/>
  <c r="P53"/>
  <c r="O53"/>
  <c r="N53"/>
  <c r="M53"/>
  <c r="L53"/>
  <c r="L47"/>
  <c r="M47"/>
  <c r="N47"/>
  <c r="O47"/>
  <c r="P47"/>
  <c r="Q47"/>
  <c r="R47"/>
  <c r="L48"/>
  <c r="M48"/>
  <c r="N48"/>
  <c r="O48"/>
  <c r="P48"/>
  <c r="Q48"/>
  <c r="R48"/>
  <c r="L49"/>
  <c r="M49"/>
  <c r="N49"/>
  <c r="O49"/>
  <c r="P49"/>
  <c r="Q49"/>
  <c r="R49"/>
  <c r="O46"/>
  <c r="N46"/>
  <c r="R46"/>
  <c r="Q46"/>
  <c r="P46"/>
  <c r="M46"/>
  <c r="L46"/>
  <c r="G106" l="1"/>
  <c r="F106"/>
  <c r="E106"/>
  <c r="D106"/>
  <c r="G104"/>
  <c r="F104"/>
  <c r="E104"/>
  <c r="D104"/>
  <c r="G102"/>
  <c r="F102"/>
  <c r="E102"/>
  <c r="D102"/>
  <c r="G100"/>
  <c r="F100"/>
  <c r="E100"/>
  <c r="D100"/>
  <c r="G98"/>
  <c r="F98"/>
  <c r="E98"/>
  <c r="D98"/>
  <c r="G96"/>
  <c r="G107" s="1"/>
  <c r="F96"/>
  <c r="F107" s="1"/>
  <c r="E96"/>
  <c r="E107" s="1"/>
  <c r="D96"/>
  <c r="D107" s="1"/>
  <c r="U7"/>
  <c r="U8"/>
  <c r="U9"/>
  <c r="T9"/>
  <c r="T8"/>
  <c r="T7"/>
  <c r="G42"/>
  <c r="G41"/>
  <c r="G40"/>
  <c r="G38"/>
  <c r="G39"/>
  <c r="G37"/>
  <c r="N23"/>
  <c r="N22"/>
  <c r="N21"/>
  <c r="N20"/>
  <c r="N17"/>
  <c r="N16"/>
  <c r="N15"/>
  <c r="N14"/>
  <c r="N11"/>
  <c r="N10"/>
  <c r="N9"/>
  <c r="N8"/>
  <c r="L10" s="1"/>
  <c r="L9" l="1"/>
  <c r="L11"/>
  <c r="L8"/>
  <c r="G36"/>
  <c r="L23"/>
  <c r="L20"/>
  <c r="L21"/>
  <c r="L22"/>
  <c r="L17"/>
  <c r="L14"/>
  <c r="L15"/>
  <c r="L16"/>
</calcChain>
</file>

<file path=xl/sharedStrings.xml><?xml version="1.0" encoding="utf-8"?>
<sst xmlns="http://schemas.openxmlformats.org/spreadsheetml/2006/main" count="363" uniqueCount="99">
  <si>
    <t>8800 GTX (G80)</t>
  </si>
  <si>
    <t>HD 2900 XT (R600)</t>
  </si>
  <si>
    <t>Kernefrekvens (MHz)</t>
  </si>
  <si>
    <t>Stream processorer</t>
  </si>
  <si>
    <t>Pixel pipelines (ROP)*</t>
  </si>
  <si>
    <t>Fill rate (GPixels/s)</t>
  </si>
  <si>
    <t>Fill rate (GTexels/s)</t>
  </si>
  <si>
    <t>Shaderfrekvens (MHz)</t>
  </si>
  <si>
    <t>Hukommelsesfrekvens (MHz)</t>
  </si>
  <si>
    <t>Hukommelsesbus (bit)</t>
  </si>
  <si>
    <t>Hukommelsesbåndbredde (GB/s)</t>
  </si>
  <si>
    <t>Hukommelsesstørrelse (MB)</t>
  </si>
  <si>
    <t>640/320</t>
  </si>
  <si>
    <t>512/256</t>
  </si>
  <si>
    <t>1gb/512</t>
  </si>
  <si>
    <t>Transistorantal (mio)</t>
  </si>
  <si>
    <t>Teknologi (nm)</t>
  </si>
  <si>
    <t>Pris** (kr)</t>
  </si>
  <si>
    <t>8800 GTS (G80)</t>
  </si>
  <si>
    <t>Filtrering</t>
  </si>
  <si>
    <t>Teksturenheder</t>
  </si>
  <si>
    <t>Pixel Fill rate</t>
  </si>
  <si>
    <t>Procent</t>
  </si>
  <si>
    <t>1.</t>
  </si>
  <si>
    <t>2.</t>
  </si>
  <si>
    <t>3.</t>
  </si>
  <si>
    <t>4.</t>
  </si>
  <si>
    <t>Gpixels/s</t>
  </si>
  <si>
    <t>Tekstur Fill rate</t>
  </si>
  <si>
    <t>8800 GT (G92)</t>
  </si>
  <si>
    <t>=</t>
  </si>
  <si>
    <t>Hukommelsesbåndbredde</t>
  </si>
  <si>
    <t>1614***</t>
  </si>
  <si>
    <t>1498****</t>
  </si>
  <si>
    <t>Pris pr. 15-11-2007</t>
  </si>
  <si>
    <t>*** pris på 320 MB version</t>
  </si>
  <si>
    <t>**** Pris på 256 MB version</t>
  </si>
  <si>
    <t>Teori</t>
  </si>
  <si>
    <t>Strøm</t>
  </si>
  <si>
    <t>8600 GTS</t>
  </si>
  <si>
    <t>7950 GT</t>
  </si>
  <si>
    <t>8800 GT</t>
  </si>
  <si>
    <t>8800 GTS</t>
  </si>
  <si>
    <t>8800 GTX</t>
  </si>
  <si>
    <t>HD 2900 XT</t>
  </si>
  <si>
    <t>8800 GTS 320 MB</t>
  </si>
  <si>
    <t>8800 GTS 640 MB</t>
  </si>
  <si>
    <t>Idle (tr)</t>
  </si>
  <si>
    <t>Load (an)</t>
  </si>
  <si>
    <t>Load (tr)</t>
  </si>
  <si>
    <t>Idle (an)</t>
  </si>
  <si>
    <t>5.</t>
  </si>
  <si>
    <t>6.</t>
  </si>
  <si>
    <t>7.</t>
  </si>
  <si>
    <t>1280x1024</t>
  </si>
  <si>
    <t>1600x1200</t>
  </si>
  <si>
    <t>1920x1200</t>
  </si>
  <si>
    <t>2560x1600</t>
  </si>
  <si>
    <t>8600 GT</t>
  </si>
  <si>
    <t>X1950 XTX</t>
  </si>
  <si>
    <t>Bioshock</t>
  </si>
  <si>
    <t>TES IV: Oblivion</t>
  </si>
  <si>
    <t>ET: Quake Wars</t>
  </si>
  <si>
    <t>Half-Life 2: Ep. 2</t>
  </si>
  <si>
    <t>Call of Duty 4</t>
  </si>
  <si>
    <t>World in Conflict</t>
  </si>
  <si>
    <t>UT 3</t>
  </si>
  <si>
    <t>Spil resultater - anandtech</t>
  </si>
  <si>
    <t>Støj</t>
  </si>
  <si>
    <t>Data til artikel om GeForce 8800 GT - Edb-Tidende</t>
  </si>
  <si>
    <t>% idle</t>
  </si>
  <si>
    <t>load</t>
  </si>
  <si>
    <t>Anandtech diagrammer</t>
  </si>
  <si>
    <t>Techreport beregninger</t>
  </si>
  <si>
    <t>8800 GTS 640</t>
  </si>
  <si>
    <t>8800 GTS 320</t>
  </si>
  <si>
    <t>Crysis</t>
  </si>
  <si>
    <t>Lost Planet snow</t>
  </si>
  <si>
    <t>Lost Planet Cave</t>
  </si>
  <si>
    <t>Team Fortress 2</t>
  </si>
  <si>
    <t>Unreal Tournament 3</t>
  </si>
  <si>
    <t>%</t>
  </si>
  <si>
    <t>Samlet</t>
  </si>
  <si>
    <t>TechReport samlet</t>
  </si>
  <si>
    <t>(ombytning pga sortering)</t>
  </si>
  <si>
    <t>Anandtech procenter</t>
  </si>
  <si>
    <t>Fejlkilde ift. 8800 GTX. Pga. WIC testen; 8800 GT og 2900 XT bliver hævet en smule (~1-2 %)</t>
  </si>
  <si>
    <t>Vis beregningen i artikel.</t>
  </si>
  <si>
    <t>Samlet sorteret</t>
  </si>
  <si>
    <t>AnandTech gennemsnitlig procentuel ydelse (1600x1200)</t>
  </si>
  <si>
    <t>AnandTech gennemsnitlig procentuel ydelse (2560x1600)</t>
  </si>
  <si>
    <t>Prismæssige beregninger</t>
  </si>
  <si>
    <t>HD2900 XT</t>
  </si>
  <si>
    <t>Navn</t>
  </si>
  <si>
    <t>Pris</t>
  </si>
  <si>
    <t>TechReport</t>
  </si>
  <si>
    <t>Pris/ydelse</t>
  </si>
  <si>
    <t>Sorteret</t>
  </si>
  <si>
    <t>Samlet ydelse</t>
  </si>
</sst>
</file>

<file path=xl/styles.xml><?xml version="1.0" encoding="utf-8"?>
<styleSheet xmlns="http://schemas.openxmlformats.org/spreadsheetml/2006/main">
  <numFmts count="2">
    <numFmt numFmtId="164" formatCode="\+General"/>
    <numFmt numFmtId="165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54545"/>
      <name val="Calibri"/>
      <family val="2"/>
    </font>
    <font>
      <b/>
      <sz val="12"/>
      <color rgb="FFF0F0F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6600"/>
        <bgColor rgb="FF454545"/>
      </patternFill>
    </fill>
    <fill>
      <patternFill patternType="solid">
        <fgColor rgb="FF558800"/>
        <bgColor rgb="FF454545"/>
      </patternFill>
    </fill>
    <fill>
      <patternFill patternType="solid">
        <fgColor rgb="FF990000"/>
        <bgColor rgb="FF454545"/>
      </patternFill>
    </fill>
    <fill>
      <patternFill patternType="solid">
        <fgColor rgb="FFC0C0C0"/>
        <bgColor rgb="FF454545"/>
      </patternFill>
    </fill>
    <fill>
      <patternFill patternType="solid">
        <fgColor rgb="FFCCFF55"/>
        <bgColor rgb="FF454545"/>
      </patternFill>
    </fill>
    <fill>
      <patternFill patternType="solid">
        <fgColor rgb="FFAADD00"/>
        <bgColor rgb="FF454545"/>
      </patternFill>
    </fill>
    <fill>
      <patternFill patternType="solid">
        <fgColor rgb="FFFFCCCC"/>
        <bgColor rgb="FF45454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center" wrapText="1"/>
    </xf>
    <xf numFmtId="3" fontId="4" fillId="6" borderId="0" xfId="0" applyNumberFormat="1" applyFont="1" applyFill="1" applyBorder="1" applyAlignment="1">
      <alignment horizontal="center" wrapText="1"/>
    </xf>
    <xf numFmtId="3" fontId="4" fillId="7" borderId="0" xfId="0" applyNumberFormat="1" applyFont="1" applyFill="1" applyBorder="1" applyAlignment="1">
      <alignment horizontal="center" wrapText="1"/>
    </xf>
    <xf numFmtId="3" fontId="4" fillId="8" borderId="0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/>
    <xf numFmtId="0" fontId="4" fillId="5" borderId="7" xfId="0" applyFont="1" applyFill="1" applyBorder="1" applyAlignment="1">
      <alignment horizontal="left" wrapText="1"/>
    </xf>
    <xf numFmtId="9" fontId="0" fillId="0" borderId="0" xfId="1" applyNumberFormat="1" applyFont="1" applyBorder="1"/>
    <xf numFmtId="0" fontId="0" fillId="0" borderId="7" xfId="0" applyBorder="1"/>
    <xf numFmtId="0" fontId="4" fillId="5" borderId="9" xfId="0" applyFont="1" applyFill="1" applyBorder="1" applyAlignment="1">
      <alignment horizontal="left" wrapText="1"/>
    </xf>
    <xf numFmtId="0" fontId="0" fillId="0" borderId="10" xfId="0" applyBorder="1"/>
    <xf numFmtId="9" fontId="0" fillId="0" borderId="10" xfId="1" applyNumberFormat="1" applyFont="1" applyBorder="1"/>
    <xf numFmtId="0" fontId="0" fillId="0" borderId="11" xfId="0" applyBorder="1"/>
    <xf numFmtId="0" fontId="5" fillId="0" borderId="4" xfId="0" applyFont="1" applyBorder="1"/>
    <xf numFmtId="0" fontId="5" fillId="0" borderId="5" xfId="0" applyFont="1" applyBorder="1"/>
    <xf numFmtId="0" fontId="0" fillId="0" borderId="8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11" xfId="0" applyNumberFormat="1" applyBorder="1"/>
    <xf numFmtId="0" fontId="0" fillId="0" borderId="13" xfId="0" applyBorder="1"/>
    <xf numFmtId="0" fontId="0" fillId="0" borderId="14" xfId="0" applyBorder="1"/>
    <xf numFmtId="0" fontId="0" fillId="0" borderId="7" xfId="0" applyFont="1" applyBorder="1"/>
    <xf numFmtId="0" fontId="5" fillId="0" borderId="0" xfId="0" applyFont="1"/>
    <xf numFmtId="0" fontId="5" fillId="0" borderId="7" xfId="0" applyFont="1" applyBorder="1"/>
    <xf numFmtId="0" fontId="0" fillId="0" borderId="4" xfId="0" applyFill="1" applyBorder="1"/>
    <xf numFmtId="9" fontId="0" fillId="0" borderId="7" xfId="1" applyFont="1" applyBorder="1"/>
    <xf numFmtId="9" fontId="0" fillId="0" borderId="8" xfId="1" applyFont="1" applyBorder="1"/>
    <xf numFmtId="9" fontId="0" fillId="0" borderId="9" xfId="1" applyFont="1" applyBorder="1"/>
    <xf numFmtId="9" fontId="0" fillId="0" borderId="11" xfId="1" applyFont="1" applyBorder="1"/>
    <xf numFmtId="9" fontId="0" fillId="0" borderId="0" xfId="1" applyFont="1" applyBorder="1"/>
    <xf numFmtId="0" fontId="5" fillId="0" borderId="12" xfId="0" applyFont="1" applyBorder="1"/>
    <xf numFmtId="9" fontId="0" fillId="0" borderId="0" xfId="1" applyFont="1"/>
    <xf numFmtId="9" fontId="5" fillId="0" borderId="0" xfId="1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18" xfId="0" applyFont="1" applyBorder="1"/>
    <xf numFmtId="9" fontId="5" fillId="0" borderId="19" xfId="1" applyFont="1" applyBorder="1"/>
    <xf numFmtId="9" fontId="5" fillId="0" borderId="20" xfId="1" applyFont="1" applyBorder="1"/>
    <xf numFmtId="0" fontId="5" fillId="0" borderId="21" xfId="0" applyFont="1" applyBorder="1"/>
    <xf numFmtId="9" fontId="5" fillId="0" borderId="0" xfId="1" applyFont="1" applyBorder="1"/>
    <xf numFmtId="9" fontId="5" fillId="0" borderId="22" xfId="1" applyFont="1" applyBorder="1"/>
    <xf numFmtId="0" fontId="0" fillId="0" borderId="21" xfId="0" applyBorder="1"/>
    <xf numFmtId="0" fontId="0" fillId="0" borderId="22" xfId="0" applyBorder="1"/>
    <xf numFmtId="0" fontId="5" fillId="0" borderId="1" xfId="0" applyFont="1" applyFill="1" applyBorder="1"/>
    <xf numFmtId="9" fontId="5" fillId="0" borderId="2" xfId="1" applyFont="1" applyBorder="1"/>
    <xf numFmtId="9" fontId="5" fillId="0" borderId="3" xfId="1" applyFont="1" applyBorder="1"/>
    <xf numFmtId="0" fontId="5" fillId="0" borderId="7" xfId="0" applyFont="1" applyFill="1" applyBorder="1"/>
    <xf numFmtId="0" fontId="5" fillId="0" borderId="9" xfId="0" applyFont="1" applyBorder="1"/>
    <xf numFmtId="9" fontId="1" fillId="0" borderId="0" xfId="1" applyFont="1"/>
    <xf numFmtId="0" fontId="0" fillId="0" borderId="18" xfId="0" applyBorder="1"/>
    <xf numFmtId="9" fontId="0" fillId="0" borderId="19" xfId="1" applyFont="1" applyBorder="1"/>
    <xf numFmtId="9" fontId="0" fillId="0" borderId="20" xfId="1" applyFont="1" applyBorder="1"/>
    <xf numFmtId="9" fontId="0" fillId="0" borderId="22" xfId="1" applyFont="1" applyBorder="1"/>
    <xf numFmtId="165" fontId="0" fillId="0" borderId="0" xfId="0" applyNumberFormat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/>
            </a:pPr>
            <a:r>
              <a:rPr lang="da-DK"/>
              <a:t>Unreal Tournament 3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'Ark1'!$D$45</c:f>
              <c:strCache>
                <c:ptCount val="1"/>
                <c:pt idx="0">
                  <c:v>8800 GT</c:v>
                </c:pt>
              </c:strCache>
            </c:strRef>
          </c:tx>
          <c:cat>
            <c:strRef>
              <c:f>'Ark1'!$C$46:$C$49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'Ark1'!$D$46:$D$49</c:f>
              <c:numCache>
                <c:formatCode>General</c:formatCode>
                <c:ptCount val="4"/>
                <c:pt idx="0">
                  <c:v>118</c:v>
                </c:pt>
                <c:pt idx="1">
                  <c:v>103</c:v>
                </c:pt>
                <c:pt idx="2">
                  <c:v>81</c:v>
                </c:pt>
                <c:pt idx="3">
                  <c:v>52</c:v>
                </c:pt>
              </c:numCache>
            </c:numRef>
          </c:val>
        </c:ser>
        <c:ser>
          <c:idx val="1"/>
          <c:order val="1"/>
          <c:tx>
            <c:strRef>
              <c:f>'Ark1'!$E$45</c:f>
              <c:strCache>
                <c:ptCount val="1"/>
                <c:pt idx="0">
                  <c:v>HD 2900 XT</c:v>
                </c:pt>
              </c:strCache>
            </c:strRef>
          </c:tx>
          <c:cat>
            <c:strRef>
              <c:f>'Ark1'!$C$46:$C$49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'Ark1'!$E$46:$E$49</c:f>
              <c:numCache>
                <c:formatCode>General</c:formatCode>
                <c:ptCount val="4"/>
                <c:pt idx="0">
                  <c:v>104</c:v>
                </c:pt>
                <c:pt idx="1">
                  <c:v>93</c:v>
                </c:pt>
                <c:pt idx="2">
                  <c:v>79</c:v>
                </c:pt>
                <c:pt idx="3">
                  <c:v>51</c:v>
                </c:pt>
              </c:numCache>
            </c:numRef>
          </c:val>
        </c:ser>
        <c:ser>
          <c:idx val="2"/>
          <c:order val="2"/>
          <c:tx>
            <c:strRef>
              <c:f>'Ark1'!$F$45</c:f>
              <c:strCache>
                <c:ptCount val="1"/>
                <c:pt idx="0">
                  <c:v>8800 GTX</c:v>
                </c:pt>
              </c:strCache>
            </c:strRef>
          </c:tx>
          <c:cat>
            <c:strRef>
              <c:f>'Ark1'!$C$46:$C$49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'Ark1'!$F$46:$F$49</c:f>
              <c:numCache>
                <c:formatCode>General</c:formatCode>
                <c:ptCount val="4"/>
                <c:pt idx="0">
                  <c:v>119</c:v>
                </c:pt>
                <c:pt idx="1">
                  <c:v>104</c:v>
                </c:pt>
                <c:pt idx="2">
                  <c:v>91</c:v>
                </c:pt>
                <c:pt idx="3">
                  <c:v>59</c:v>
                </c:pt>
              </c:numCache>
            </c:numRef>
          </c:val>
        </c:ser>
        <c:ser>
          <c:idx val="3"/>
          <c:order val="3"/>
          <c:tx>
            <c:strRef>
              <c:f>'Ark1'!$G$45</c:f>
              <c:strCache>
                <c:ptCount val="1"/>
                <c:pt idx="0">
                  <c:v>8800 GTS</c:v>
                </c:pt>
              </c:strCache>
            </c:strRef>
          </c:tx>
          <c:cat>
            <c:strRef>
              <c:f>'Ark1'!$C$46:$C$49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'Ark1'!$G$46:$G$49</c:f>
              <c:numCache>
                <c:formatCode>General</c:formatCode>
                <c:ptCount val="4"/>
                <c:pt idx="0">
                  <c:v>105</c:v>
                </c:pt>
                <c:pt idx="1">
                  <c:v>90</c:v>
                </c:pt>
                <c:pt idx="2">
                  <c:v>70</c:v>
                </c:pt>
                <c:pt idx="3">
                  <c:v>45</c:v>
                </c:pt>
              </c:numCache>
            </c:numRef>
          </c:val>
        </c:ser>
        <c:ser>
          <c:idx val="4"/>
          <c:order val="4"/>
          <c:tx>
            <c:strRef>
              <c:f>'Ark1'!$H$45</c:f>
              <c:strCache>
                <c:ptCount val="1"/>
                <c:pt idx="0">
                  <c:v>8600 GT</c:v>
                </c:pt>
              </c:strCache>
            </c:strRef>
          </c:tx>
          <c:cat>
            <c:strRef>
              <c:f>'Ark1'!$C$46:$C$49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'Ark1'!$H$46:$H$49</c:f>
              <c:numCache>
                <c:formatCode>General</c:formatCode>
                <c:ptCount val="4"/>
                <c:pt idx="0">
                  <c:v>61</c:v>
                </c:pt>
                <c:pt idx="1">
                  <c:v>42</c:v>
                </c:pt>
                <c:pt idx="2">
                  <c:v>33</c:v>
                </c:pt>
                <c:pt idx="3">
                  <c:v>18</c:v>
                </c:pt>
              </c:numCache>
            </c:numRef>
          </c:val>
        </c:ser>
        <c:ser>
          <c:idx val="5"/>
          <c:order val="5"/>
          <c:tx>
            <c:strRef>
              <c:f>'Ark1'!$I$45</c:f>
              <c:strCache>
                <c:ptCount val="1"/>
                <c:pt idx="0">
                  <c:v>7950 GT</c:v>
                </c:pt>
              </c:strCache>
            </c:strRef>
          </c:tx>
          <c:cat>
            <c:strRef>
              <c:f>'Ark1'!$C$46:$C$49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'Ark1'!$I$46:$I$49</c:f>
              <c:numCache>
                <c:formatCode>General</c:formatCode>
                <c:ptCount val="4"/>
                <c:pt idx="0">
                  <c:v>48</c:v>
                </c:pt>
                <c:pt idx="1">
                  <c:v>35</c:v>
                </c:pt>
                <c:pt idx="2">
                  <c:v>27</c:v>
                </c:pt>
                <c:pt idx="3">
                  <c:v>15</c:v>
                </c:pt>
              </c:numCache>
            </c:numRef>
          </c:val>
        </c:ser>
        <c:ser>
          <c:idx val="6"/>
          <c:order val="6"/>
          <c:tx>
            <c:strRef>
              <c:f>'Ark1'!$J$45</c:f>
              <c:strCache>
                <c:ptCount val="1"/>
                <c:pt idx="0">
                  <c:v>X1950 XTX</c:v>
                </c:pt>
              </c:strCache>
            </c:strRef>
          </c:tx>
          <c:cat>
            <c:strRef>
              <c:f>'Ark1'!$C$46:$C$49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'Ark1'!$J$46:$J$49</c:f>
              <c:numCache>
                <c:formatCode>General</c:formatCode>
                <c:ptCount val="4"/>
                <c:pt idx="0">
                  <c:v>68</c:v>
                </c:pt>
                <c:pt idx="1">
                  <c:v>57</c:v>
                </c:pt>
                <c:pt idx="2">
                  <c:v>44</c:v>
                </c:pt>
                <c:pt idx="3">
                  <c:v>29</c:v>
                </c:pt>
              </c:numCache>
            </c:numRef>
          </c:val>
        </c:ser>
        <c:marker val="1"/>
        <c:axId val="64811776"/>
        <c:axId val="64813312"/>
      </c:lineChart>
      <c:catAx>
        <c:axId val="64811776"/>
        <c:scaling>
          <c:orientation val="minMax"/>
        </c:scaling>
        <c:axPos val="b"/>
        <c:tickLblPos val="nextTo"/>
        <c:crossAx val="64813312"/>
        <c:crosses val="autoZero"/>
        <c:auto val="1"/>
        <c:lblAlgn val="ctr"/>
        <c:lblOffset val="100"/>
      </c:catAx>
      <c:valAx>
        <c:axId val="64813312"/>
        <c:scaling>
          <c:orientation val="minMax"/>
          <c:max val="12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FPS</a:t>
                </a:r>
              </a:p>
            </c:rich>
          </c:tx>
        </c:title>
        <c:numFmt formatCode="General" sourceLinked="1"/>
        <c:majorTickMark val="none"/>
        <c:tickLblPos val="nextTo"/>
        <c:crossAx val="648117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solidFill>
        <a:sysClr val="windowText" lastClr="454545"/>
      </a:solidFill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AnandTech </a:t>
            </a:r>
            <a:br>
              <a:rPr lang="en-US"/>
            </a:br>
            <a:r>
              <a:rPr lang="en-US"/>
              <a:t>gennemsnitlig procentuel ydelse (2560x1600)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'Ark1'!$K$106</c:f>
              <c:strCache>
                <c:ptCount val="1"/>
                <c:pt idx="0">
                  <c:v>AnandTech gennemsnitlig procentuel ydelse (2560x1600)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spPr>
              <a:gradFill flip="none" rotWithShape="1">
                <a:gsLst>
                  <a:gs pos="0">
                    <a:srgbClr val="4F81BD">
                      <a:lumMod val="60000"/>
                      <a:lumOff val="40000"/>
                      <a:shade val="30000"/>
                      <a:satMod val="115000"/>
                    </a:srgbClr>
                  </a:gs>
                  <a:gs pos="50000">
                    <a:srgbClr val="4F81BD">
                      <a:lumMod val="60000"/>
                      <a:lumOff val="40000"/>
                      <a:shade val="67500"/>
                      <a:satMod val="115000"/>
                    </a:srgbClr>
                  </a:gs>
                  <a:gs pos="100000">
                    <a:srgbClr val="4F81BD">
                      <a:lumMod val="60000"/>
                      <a:lumOff val="40000"/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/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Val val="1"/>
          </c:dLbls>
          <c:cat>
            <c:strRef>
              <c:f>'Ark1'!$L$103:$R$103</c:f>
              <c:strCache>
                <c:ptCount val="7"/>
                <c:pt idx="0">
                  <c:v>8600 GT</c:v>
                </c:pt>
                <c:pt idx="1">
                  <c:v>7950 GT</c:v>
                </c:pt>
                <c:pt idx="2">
                  <c:v>X1950 XTX</c:v>
                </c:pt>
                <c:pt idx="3">
                  <c:v>8800 GTS</c:v>
                </c:pt>
                <c:pt idx="4">
                  <c:v>HD 2900 XT</c:v>
                </c:pt>
                <c:pt idx="5">
                  <c:v>8800 GT</c:v>
                </c:pt>
                <c:pt idx="6">
                  <c:v>8800 GTX</c:v>
                </c:pt>
              </c:strCache>
            </c:strRef>
          </c:cat>
          <c:val>
            <c:numRef>
              <c:f>'Ark1'!$L$106:$R$106</c:f>
              <c:numCache>
                <c:formatCode>0%</c:formatCode>
                <c:ptCount val="7"/>
                <c:pt idx="0">
                  <c:v>0.23892773892773891</c:v>
                </c:pt>
                <c:pt idx="1">
                  <c:v>0.33132884593558748</c:v>
                </c:pt>
                <c:pt idx="2">
                  <c:v>0.53687523462804365</c:v>
                </c:pt>
                <c:pt idx="3">
                  <c:v>0.67715617715617715</c:v>
                </c:pt>
                <c:pt idx="4">
                  <c:v>0.7307646316073283</c:v>
                </c:pt>
                <c:pt idx="5">
                  <c:v>0.89639531296834674</c:v>
                </c:pt>
                <c:pt idx="6">
                  <c:v>1</c:v>
                </c:pt>
              </c:numCache>
            </c:numRef>
          </c:val>
        </c:ser>
        <c:dLbls>
          <c:showVal val="1"/>
        </c:dLbls>
        <c:axId val="65851776"/>
        <c:axId val="65853312"/>
      </c:barChart>
      <c:catAx>
        <c:axId val="65851776"/>
        <c:scaling>
          <c:orientation val="minMax"/>
        </c:scaling>
        <c:axPos val="l"/>
        <c:tickLblPos val="nextTo"/>
        <c:crossAx val="65853312"/>
        <c:crosses val="autoZero"/>
        <c:auto val="1"/>
        <c:lblAlgn val="ctr"/>
        <c:lblOffset val="100"/>
      </c:catAx>
      <c:valAx>
        <c:axId val="65853312"/>
        <c:scaling>
          <c:orientation val="minMax"/>
          <c:max val="1"/>
        </c:scaling>
        <c:axPos val="b"/>
        <c:majorGridlines/>
        <c:numFmt formatCode="0%" sourceLinked="1"/>
        <c:tickLblPos val="nextTo"/>
        <c:crossAx val="6585177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style val="18"/>
  <c:chart>
    <c:title>
      <c:tx>
        <c:rich>
          <a:bodyPr/>
          <a:lstStyle/>
          <a:p>
            <a:pPr>
              <a:defRPr/>
            </a:pPr>
            <a:r>
              <a:rPr lang="da-DK"/>
              <a:t>Pris i DKK / gennemsnitlig procentuel ydelse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'Ark1'!$C$147</c:f>
              <c:strCache>
                <c:ptCount val="1"/>
                <c:pt idx="0">
                  <c:v>1600x1200</c:v>
                </c:pt>
              </c:strCache>
            </c:strRef>
          </c:tx>
          <c:dLbls>
            <c:spPr>
              <a:noFill/>
              <a:ln w="9525" cap="flat" cmpd="sng" algn="ctr">
                <a:noFill/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txPr>
              <a:bodyPr/>
              <a:lstStyle/>
              <a:p>
                <a:pPr>
                  <a:defRPr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Val val="1"/>
          </c:dLbls>
          <c:cat>
            <c:strRef>
              <c:f>'Ark1'!$D$146:$G$146</c:f>
              <c:strCache>
                <c:ptCount val="4"/>
                <c:pt idx="0">
                  <c:v>8800 GTX</c:v>
                </c:pt>
                <c:pt idx="1">
                  <c:v>HD2900 XT</c:v>
                </c:pt>
                <c:pt idx="2">
                  <c:v>8800 GTS 320</c:v>
                </c:pt>
                <c:pt idx="3">
                  <c:v>8800 GT</c:v>
                </c:pt>
              </c:strCache>
            </c:strRef>
          </c:cat>
          <c:val>
            <c:numRef>
              <c:f>'Ark1'!$D$147:$G$147</c:f>
              <c:numCache>
                <c:formatCode>0.0</c:formatCode>
                <c:ptCount val="4"/>
                <c:pt idx="0">
                  <c:v>33.29</c:v>
                </c:pt>
                <c:pt idx="1">
                  <c:v>33.026315789473685</c:v>
                </c:pt>
                <c:pt idx="2">
                  <c:v>22.416666666666668</c:v>
                </c:pt>
                <c:pt idx="3">
                  <c:v>15.936170212765957</c:v>
                </c:pt>
              </c:numCache>
            </c:numRef>
          </c:val>
        </c:ser>
        <c:ser>
          <c:idx val="1"/>
          <c:order val="1"/>
          <c:tx>
            <c:strRef>
              <c:f>'Ark1'!$C$148</c:f>
              <c:strCache>
                <c:ptCount val="1"/>
                <c:pt idx="0">
                  <c:v>2560x1600</c:v>
                </c:pt>
              </c:strCache>
            </c:strRef>
          </c:tx>
          <c:dLbls>
            <c:spPr>
              <a:noFill/>
              <a:ln w="9525" cap="flat" cmpd="sng" algn="ctr">
                <a:noFill/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txPr>
              <a:bodyPr/>
              <a:lstStyle/>
              <a:p>
                <a:pPr>
                  <a:defRPr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Val val="1"/>
          </c:dLbls>
          <c:cat>
            <c:strRef>
              <c:f>'Ark1'!$D$146:$G$146</c:f>
              <c:strCache>
                <c:ptCount val="4"/>
                <c:pt idx="0">
                  <c:v>8800 GTX</c:v>
                </c:pt>
                <c:pt idx="1">
                  <c:v>HD2900 XT</c:v>
                </c:pt>
                <c:pt idx="2">
                  <c:v>8800 GTS 320</c:v>
                </c:pt>
                <c:pt idx="3">
                  <c:v>8800 GT</c:v>
                </c:pt>
              </c:strCache>
            </c:strRef>
          </c:cat>
          <c:val>
            <c:numRef>
              <c:f>'Ark1'!$D$148:$G$148</c:f>
              <c:numCache>
                <c:formatCode>0.0</c:formatCode>
                <c:ptCount val="4"/>
                <c:pt idx="0">
                  <c:v>33.29</c:v>
                </c:pt>
                <c:pt idx="1">
                  <c:v>34.38356164383562</c:v>
                </c:pt>
                <c:pt idx="2">
                  <c:v>23.735294117647058</c:v>
                </c:pt>
                <c:pt idx="3">
                  <c:v>16.644444444444446</c:v>
                </c:pt>
              </c:numCache>
            </c:numRef>
          </c:val>
        </c:ser>
        <c:ser>
          <c:idx val="2"/>
          <c:order val="2"/>
          <c:tx>
            <c:strRef>
              <c:f>'Ark1'!$C$149</c:f>
              <c:strCache>
                <c:ptCount val="1"/>
                <c:pt idx="0">
                  <c:v>TechReport</c:v>
                </c:pt>
              </c:strCache>
            </c:strRef>
          </c:tx>
          <c:dLbls>
            <c:spPr>
              <a:noFill/>
              <a:ln w="9525" cap="flat" cmpd="sng" algn="ctr">
                <a:noFill/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txPr>
              <a:bodyPr/>
              <a:lstStyle/>
              <a:p>
                <a:pPr>
                  <a:defRPr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Val val="1"/>
          </c:dLbls>
          <c:cat>
            <c:strRef>
              <c:f>'Ark1'!$D$146:$G$146</c:f>
              <c:strCache>
                <c:ptCount val="4"/>
                <c:pt idx="0">
                  <c:v>8800 GTX</c:v>
                </c:pt>
                <c:pt idx="1">
                  <c:v>HD2900 XT</c:v>
                </c:pt>
                <c:pt idx="2">
                  <c:v>8800 GTS 320</c:v>
                </c:pt>
                <c:pt idx="3">
                  <c:v>8800 GT</c:v>
                </c:pt>
              </c:strCache>
            </c:strRef>
          </c:cat>
          <c:val>
            <c:numRef>
              <c:f>'Ark1'!$D$149:$G$149</c:f>
              <c:numCache>
                <c:formatCode>0.0</c:formatCode>
                <c:ptCount val="4"/>
                <c:pt idx="1">
                  <c:v>33.026315789473685</c:v>
                </c:pt>
                <c:pt idx="2">
                  <c:v>22.109589041095891</c:v>
                </c:pt>
                <c:pt idx="3">
                  <c:v>15.604166666666666</c:v>
                </c:pt>
              </c:numCache>
            </c:numRef>
          </c:val>
        </c:ser>
        <c:dLbls>
          <c:showVal val="1"/>
        </c:dLbls>
        <c:axId val="65900544"/>
        <c:axId val="65902080"/>
      </c:barChart>
      <c:catAx>
        <c:axId val="65900544"/>
        <c:scaling>
          <c:orientation val="minMax"/>
        </c:scaling>
        <c:axPos val="l"/>
        <c:tickLblPos val="nextTo"/>
        <c:crossAx val="65902080"/>
        <c:crosses val="autoZero"/>
        <c:auto val="1"/>
        <c:lblAlgn val="ctr"/>
        <c:lblOffset val="100"/>
      </c:catAx>
      <c:valAx>
        <c:axId val="65902080"/>
        <c:scaling>
          <c:orientation val="minMax"/>
        </c:scaling>
        <c:axPos val="b"/>
        <c:majorGridlines/>
        <c:numFmt formatCode="0.0" sourceLinked="1"/>
        <c:tickLblPos val="nextTo"/>
        <c:crossAx val="6590054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/>
            </a:pPr>
            <a:r>
              <a:rPr lang="da-DK"/>
              <a:t>BioShock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'Ark1'!$D$45</c:f>
              <c:strCache>
                <c:ptCount val="1"/>
                <c:pt idx="0">
                  <c:v>8800 GT</c:v>
                </c:pt>
              </c:strCache>
            </c:strRef>
          </c:tx>
          <c:cat>
            <c:strRef>
              <c:f>'Ark1'!$C$53:$C$56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'Ark1'!$D$53:$D$56</c:f>
              <c:numCache>
                <c:formatCode>General</c:formatCode>
                <c:ptCount val="4"/>
                <c:pt idx="0">
                  <c:v>81</c:v>
                </c:pt>
                <c:pt idx="1">
                  <c:v>68</c:v>
                </c:pt>
                <c:pt idx="2">
                  <c:v>58</c:v>
                </c:pt>
                <c:pt idx="3">
                  <c:v>34</c:v>
                </c:pt>
              </c:numCache>
            </c:numRef>
          </c:val>
        </c:ser>
        <c:ser>
          <c:idx val="1"/>
          <c:order val="1"/>
          <c:tx>
            <c:strRef>
              <c:f>'Ark1'!$E$45</c:f>
              <c:strCache>
                <c:ptCount val="1"/>
                <c:pt idx="0">
                  <c:v>HD 2900 XT</c:v>
                </c:pt>
              </c:strCache>
            </c:strRef>
          </c:tx>
          <c:cat>
            <c:strRef>
              <c:f>'Ark1'!$C$53:$C$56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'Ark1'!$E$53:$E$56</c:f>
              <c:numCache>
                <c:formatCode>General</c:formatCode>
                <c:ptCount val="4"/>
                <c:pt idx="0">
                  <c:v>64</c:v>
                </c:pt>
                <c:pt idx="1">
                  <c:v>53</c:v>
                </c:pt>
                <c:pt idx="2">
                  <c:v>48</c:v>
                </c:pt>
                <c:pt idx="3">
                  <c:v>29</c:v>
                </c:pt>
              </c:numCache>
            </c:numRef>
          </c:val>
        </c:ser>
        <c:ser>
          <c:idx val="2"/>
          <c:order val="2"/>
          <c:tx>
            <c:strRef>
              <c:f>'Ark1'!$F$45</c:f>
              <c:strCache>
                <c:ptCount val="1"/>
                <c:pt idx="0">
                  <c:v>8800 GTX</c:v>
                </c:pt>
              </c:strCache>
            </c:strRef>
          </c:tx>
          <c:cat>
            <c:strRef>
              <c:f>'Ark1'!$C$53:$C$56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'Ark1'!$F$53:$F$56</c:f>
              <c:numCache>
                <c:formatCode>General</c:formatCode>
                <c:ptCount val="4"/>
                <c:pt idx="0">
                  <c:v>84</c:v>
                </c:pt>
                <c:pt idx="1">
                  <c:v>72</c:v>
                </c:pt>
                <c:pt idx="2">
                  <c:v>65</c:v>
                </c:pt>
                <c:pt idx="3">
                  <c:v>39</c:v>
                </c:pt>
              </c:numCache>
            </c:numRef>
          </c:val>
        </c:ser>
        <c:ser>
          <c:idx val="3"/>
          <c:order val="3"/>
          <c:tx>
            <c:strRef>
              <c:f>'Ark1'!$G$45</c:f>
              <c:strCache>
                <c:ptCount val="1"/>
                <c:pt idx="0">
                  <c:v>8800 GTS</c:v>
                </c:pt>
              </c:strCache>
            </c:strRef>
          </c:tx>
          <c:cat>
            <c:strRef>
              <c:f>'Ark1'!$C$53:$C$56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'Ark1'!$G$53:$G$56</c:f>
              <c:numCache>
                <c:formatCode>General</c:formatCode>
                <c:ptCount val="4"/>
                <c:pt idx="0">
                  <c:v>70</c:v>
                </c:pt>
                <c:pt idx="1">
                  <c:v>54</c:v>
                </c:pt>
                <c:pt idx="2">
                  <c:v>46</c:v>
                </c:pt>
                <c:pt idx="3">
                  <c:v>28</c:v>
                </c:pt>
              </c:numCache>
            </c:numRef>
          </c:val>
        </c:ser>
        <c:ser>
          <c:idx val="4"/>
          <c:order val="4"/>
          <c:tx>
            <c:strRef>
              <c:f>'Ark1'!$H$45</c:f>
              <c:strCache>
                <c:ptCount val="1"/>
                <c:pt idx="0">
                  <c:v>8600 GT</c:v>
                </c:pt>
              </c:strCache>
            </c:strRef>
          </c:tx>
          <c:cat>
            <c:strRef>
              <c:f>'Ark1'!$C$53:$C$56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'Ark1'!$H$53:$H$56</c:f>
              <c:numCache>
                <c:formatCode>General</c:formatCode>
                <c:ptCount val="4"/>
                <c:pt idx="0">
                  <c:v>30</c:v>
                </c:pt>
                <c:pt idx="1">
                  <c:v>24</c:v>
                </c:pt>
                <c:pt idx="2">
                  <c:v>16</c:v>
                </c:pt>
                <c:pt idx="3">
                  <c:v>8</c:v>
                </c:pt>
              </c:numCache>
            </c:numRef>
          </c:val>
        </c:ser>
        <c:ser>
          <c:idx val="5"/>
          <c:order val="5"/>
          <c:tx>
            <c:strRef>
              <c:f>'Ark1'!$I$45</c:f>
              <c:strCache>
                <c:ptCount val="1"/>
                <c:pt idx="0">
                  <c:v>7950 GT</c:v>
                </c:pt>
              </c:strCache>
            </c:strRef>
          </c:tx>
          <c:cat>
            <c:strRef>
              <c:f>'Ark1'!$C$53:$C$56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'Ark1'!$I$53:$I$56</c:f>
              <c:numCache>
                <c:formatCode>General</c:formatCode>
                <c:ptCount val="4"/>
                <c:pt idx="0">
                  <c:v>35</c:v>
                </c:pt>
                <c:pt idx="1">
                  <c:v>26</c:v>
                </c:pt>
                <c:pt idx="2">
                  <c:v>22</c:v>
                </c:pt>
                <c:pt idx="3">
                  <c:v>11</c:v>
                </c:pt>
              </c:numCache>
            </c:numRef>
          </c:val>
        </c:ser>
        <c:ser>
          <c:idx val="6"/>
          <c:order val="6"/>
          <c:tx>
            <c:strRef>
              <c:f>'Ark1'!$J$45</c:f>
              <c:strCache>
                <c:ptCount val="1"/>
                <c:pt idx="0">
                  <c:v>X1950 XTX</c:v>
                </c:pt>
              </c:strCache>
            </c:strRef>
          </c:tx>
          <c:cat>
            <c:strRef>
              <c:f>'Ark1'!$C$53:$C$56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'Ark1'!$J$53:$J$56</c:f>
              <c:numCache>
                <c:formatCode>General</c:formatCode>
                <c:ptCount val="4"/>
                <c:pt idx="0">
                  <c:v>61</c:v>
                </c:pt>
                <c:pt idx="1">
                  <c:v>45</c:v>
                </c:pt>
                <c:pt idx="2">
                  <c:v>39</c:v>
                </c:pt>
                <c:pt idx="3">
                  <c:v>23</c:v>
                </c:pt>
              </c:numCache>
            </c:numRef>
          </c:val>
        </c:ser>
        <c:marker val="1"/>
        <c:axId val="65291008"/>
        <c:axId val="65292544"/>
      </c:lineChart>
      <c:catAx>
        <c:axId val="65291008"/>
        <c:scaling>
          <c:orientation val="minMax"/>
        </c:scaling>
        <c:axPos val="b"/>
        <c:tickLblPos val="nextTo"/>
        <c:crossAx val="65292544"/>
        <c:crosses val="autoZero"/>
        <c:auto val="1"/>
        <c:lblAlgn val="ctr"/>
        <c:lblOffset val="100"/>
      </c:catAx>
      <c:valAx>
        <c:axId val="652925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FPS</a:t>
                </a:r>
              </a:p>
            </c:rich>
          </c:tx>
        </c:title>
        <c:numFmt formatCode="General" sourceLinked="1"/>
        <c:majorTickMark val="none"/>
        <c:tickLblPos val="nextTo"/>
        <c:crossAx val="652910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solidFill>
        <a:sysClr val="windowText" lastClr="454545"/>
      </a:solidFill>
    </a:ln>
    <a:effectLst/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/>
            </a:pPr>
            <a:r>
              <a:rPr lang="en-US"/>
              <a:t>TES IV: Oblivion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'Ark1'!$D$45</c:f>
              <c:strCache>
                <c:ptCount val="1"/>
                <c:pt idx="0">
                  <c:v>8800 GT</c:v>
                </c:pt>
              </c:strCache>
            </c:strRef>
          </c:tx>
          <c:cat>
            <c:strRef>
              <c:f>'Ark1'!$C$60:$C$63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'Ark1'!$D$60:$D$63</c:f>
              <c:numCache>
                <c:formatCode>General</c:formatCode>
                <c:ptCount val="4"/>
                <c:pt idx="0">
                  <c:v>68</c:v>
                </c:pt>
                <c:pt idx="1">
                  <c:v>52</c:v>
                </c:pt>
                <c:pt idx="2">
                  <c:v>43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'Ark1'!$E$45</c:f>
              <c:strCache>
                <c:ptCount val="1"/>
                <c:pt idx="0">
                  <c:v>HD 2900 XT</c:v>
                </c:pt>
              </c:strCache>
            </c:strRef>
          </c:tx>
          <c:cat>
            <c:strRef>
              <c:f>'Ark1'!$C$60:$C$63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'Ark1'!$E$60:$E$63</c:f>
              <c:numCache>
                <c:formatCode>General</c:formatCode>
                <c:ptCount val="4"/>
                <c:pt idx="0">
                  <c:v>45</c:v>
                </c:pt>
                <c:pt idx="1">
                  <c:v>38</c:v>
                </c:pt>
                <c:pt idx="2">
                  <c:v>32</c:v>
                </c:pt>
                <c:pt idx="3">
                  <c:v>21</c:v>
                </c:pt>
              </c:numCache>
            </c:numRef>
          </c:val>
        </c:ser>
        <c:ser>
          <c:idx val="2"/>
          <c:order val="2"/>
          <c:tx>
            <c:strRef>
              <c:f>'Ark1'!$F$45</c:f>
              <c:strCache>
                <c:ptCount val="1"/>
                <c:pt idx="0">
                  <c:v>8800 GTX</c:v>
                </c:pt>
              </c:strCache>
            </c:strRef>
          </c:tx>
          <c:cat>
            <c:strRef>
              <c:f>'Ark1'!$C$60:$C$63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'Ark1'!$F$60:$F$63</c:f>
              <c:numCache>
                <c:formatCode>General</c:formatCode>
                <c:ptCount val="4"/>
                <c:pt idx="0">
                  <c:v>65</c:v>
                </c:pt>
                <c:pt idx="1">
                  <c:v>55</c:v>
                </c:pt>
                <c:pt idx="2">
                  <c:v>48</c:v>
                </c:pt>
                <c:pt idx="3">
                  <c:v>33</c:v>
                </c:pt>
              </c:numCache>
            </c:numRef>
          </c:val>
        </c:ser>
        <c:ser>
          <c:idx val="3"/>
          <c:order val="3"/>
          <c:tx>
            <c:strRef>
              <c:f>'Ark1'!$G$45</c:f>
              <c:strCache>
                <c:ptCount val="1"/>
                <c:pt idx="0">
                  <c:v>8800 GTS</c:v>
                </c:pt>
              </c:strCache>
            </c:strRef>
          </c:tx>
          <c:cat>
            <c:strRef>
              <c:f>'Ark1'!$C$60:$C$63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'Ark1'!$G$60:$G$63</c:f>
              <c:numCache>
                <c:formatCode>General</c:formatCode>
                <c:ptCount val="4"/>
                <c:pt idx="0">
                  <c:v>47</c:v>
                </c:pt>
                <c:pt idx="1">
                  <c:v>38</c:v>
                </c:pt>
                <c:pt idx="2">
                  <c:v>32</c:v>
                </c:pt>
                <c:pt idx="3">
                  <c:v>21</c:v>
                </c:pt>
              </c:numCache>
            </c:numRef>
          </c:val>
        </c:ser>
        <c:ser>
          <c:idx val="4"/>
          <c:order val="4"/>
          <c:tx>
            <c:strRef>
              <c:f>'Ark1'!$H$45</c:f>
              <c:strCache>
                <c:ptCount val="1"/>
                <c:pt idx="0">
                  <c:v>8600 GT</c:v>
                </c:pt>
              </c:strCache>
            </c:strRef>
          </c:tx>
          <c:cat>
            <c:strRef>
              <c:f>'Ark1'!$C$60:$C$63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'Ark1'!$H$60:$H$63</c:f>
              <c:numCache>
                <c:formatCode>General</c:formatCode>
                <c:ptCount val="4"/>
                <c:pt idx="0">
                  <c:v>24</c:v>
                </c:pt>
                <c:pt idx="1">
                  <c:v>18</c:v>
                </c:pt>
                <c:pt idx="2">
                  <c:v>15</c:v>
                </c:pt>
                <c:pt idx="3">
                  <c:v>9</c:v>
                </c:pt>
              </c:numCache>
            </c:numRef>
          </c:val>
        </c:ser>
        <c:ser>
          <c:idx val="5"/>
          <c:order val="5"/>
          <c:tx>
            <c:strRef>
              <c:f>'Ark1'!$I$45</c:f>
              <c:strCache>
                <c:ptCount val="1"/>
                <c:pt idx="0">
                  <c:v>7950 GT</c:v>
                </c:pt>
              </c:strCache>
            </c:strRef>
          </c:tx>
          <c:cat>
            <c:strRef>
              <c:f>'Ark1'!$C$60:$C$63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'Ark1'!$I$60:$I$63</c:f>
              <c:numCache>
                <c:formatCode>General</c:formatCode>
                <c:ptCount val="4"/>
                <c:pt idx="0">
                  <c:v>25</c:v>
                </c:pt>
                <c:pt idx="1">
                  <c:v>19</c:v>
                </c:pt>
                <c:pt idx="2">
                  <c:v>16</c:v>
                </c:pt>
                <c:pt idx="3">
                  <c:v>9</c:v>
                </c:pt>
              </c:numCache>
            </c:numRef>
          </c:val>
        </c:ser>
        <c:ser>
          <c:idx val="6"/>
          <c:order val="6"/>
          <c:tx>
            <c:strRef>
              <c:f>'Ark1'!$J$45</c:f>
              <c:strCache>
                <c:ptCount val="1"/>
                <c:pt idx="0">
                  <c:v>X1950 XTX</c:v>
                </c:pt>
              </c:strCache>
            </c:strRef>
          </c:tx>
          <c:cat>
            <c:strRef>
              <c:f>'Ark1'!$C$60:$C$63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'Ark1'!$J$60:$J$63</c:f>
              <c:numCache>
                <c:formatCode>General</c:formatCode>
                <c:ptCount val="4"/>
                <c:pt idx="0">
                  <c:v>32</c:v>
                </c:pt>
                <c:pt idx="1">
                  <c:v>27</c:v>
                </c:pt>
                <c:pt idx="2">
                  <c:v>22</c:v>
                </c:pt>
                <c:pt idx="3">
                  <c:v>16</c:v>
                </c:pt>
              </c:numCache>
            </c:numRef>
          </c:val>
        </c:ser>
        <c:marker val="1"/>
        <c:axId val="65343872"/>
        <c:axId val="65345408"/>
      </c:lineChart>
      <c:catAx>
        <c:axId val="65343872"/>
        <c:scaling>
          <c:orientation val="minMax"/>
        </c:scaling>
        <c:axPos val="b"/>
        <c:tickLblPos val="nextTo"/>
        <c:crossAx val="65345408"/>
        <c:crosses val="autoZero"/>
        <c:auto val="1"/>
        <c:lblAlgn val="ctr"/>
        <c:lblOffset val="100"/>
      </c:catAx>
      <c:valAx>
        <c:axId val="653454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FPS</a:t>
                </a:r>
              </a:p>
            </c:rich>
          </c:tx>
        </c:title>
        <c:numFmt formatCode="General" sourceLinked="1"/>
        <c:majorTickMark val="none"/>
        <c:tickLblPos val="nextTo"/>
        <c:crossAx val="653438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solidFill>
        <a:sysClr val="windowText" lastClr="454545"/>
      </a:solidFill>
    </a:ln>
    <a:effectLst/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/>
            </a:pPr>
            <a:r>
              <a:rPr lang="en-US"/>
              <a:t>ET:</a:t>
            </a:r>
            <a:r>
              <a:rPr lang="en-US" baseline="0"/>
              <a:t> Quake Wars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'Ark1'!$D$45</c:f>
              <c:strCache>
                <c:ptCount val="1"/>
                <c:pt idx="0">
                  <c:v>8800 GT</c:v>
                </c:pt>
              </c:strCache>
            </c:strRef>
          </c:tx>
          <c:cat>
            <c:strRef>
              <c:f>'Ark1'!$C$67:$C$70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'Ark1'!$D$67:$D$70</c:f>
              <c:numCache>
                <c:formatCode>General</c:formatCode>
                <c:ptCount val="4"/>
                <c:pt idx="0">
                  <c:v>82</c:v>
                </c:pt>
                <c:pt idx="1">
                  <c:v>62</c:v>
                </c:pt>
                <c:pt idx="2">
                  <c:v>55</c:v>
                </c:pt>
                <c:pt idx="3">
                  <c:v>34</c:v>
                </c:pt>
              </c:numCache>
            </c:numRef>
          </c:val>
        </c:ser>
        <c:ser>
          <c:idx val="1"/>
          <c:order val="1"/>
          <c:tx>
            <c:strRef>
              <c:f>'Ark1'!$E$45</c:f>
              <c:strCache>
                <c:ptCount val="1"/>
                <c:pt idx="0">
                  <c:v>HD 2900 XT</c:v>
                </c:pt>
              </c:strCache>
            </c:strRef>
          </c:tx>
          <c:cat>
            <c:strRef>
              <c:f>'Ark1'!$C$67:$C$70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'Ark1'!$E$67:$E$70</c:f>
              <c:numCache>
                <c:formatCode>General</c:formatCode>
                <c:ptCount val="4"/>
                <c:pt idx="0">
                  <c:v>61</c:v>
                </c:pt>
                <c:pt idx="1">
                  <c:v>51</c:v>
                </c:pt>
                <c:pt idx="2">
                  <c:v>46</c:v>
                </c:pt>
                <c:pt idx="3">
                  <c:v>31</c:v>
                </c:pt>
              </c:numCache>
            </c:numRef>
          </c:val>
        </c:ser>
        <c:ser>
          <c:idx val="2"/>
          <c:order val="2"/>
          <c:tx>
            <c:strRef>
              <c:f>'Ark1'!$F$45</c:f>
              <c:strCache>
                <c:ptCount val="1"/>
                <c:pt idx="0">
                  <c:v>8800 GTX</c:v>
                </c:pt>
              </c:strCache>
            </c:strRef>
          </c:tx>
          <c:cat>
            <c:strRef>
              <c:f>'Ark1'!$C$67:$C$70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'Ark1'!$F$67:$F$70</c:f>
              <c:numCache>
                <c:formatCode>General</c:formatCode>
                <c:ptCount val="4"/>
                <c:pt idx="0">
                  <c:v>83</c:v>
                </c:pt>
                <c:pt idx="1">
                  <c:v>70</c:v>
                </c:pt>
                <c:pt idx="2">
                  <c:v>67</c:v>
                </c:pt>
                <c:pt idx="3">
                  <c:v>45</c:v>
                </c:pt>
              </c:numCache>
            </c:numRef>
          </c:val>
        </c:ser>
        <c:ser>
          <c:idx val="3"/>
          <c:order val="3"/>
          <c:tx>
            <c:strRef>
              <c:f>'Ark1'!$G$45</c:f>
              <c:strCache>
                <c:ptCount val="1"/>
                <c:pt idx="0">
                  <c:v>8800 GTS</c:v>
                </c:pt>
              </c:strCache>
            </c:strRef>
          </c:tx>
          <c:cat>
            <c:strRef>
              <c:f>'Ark1'!$C$67:$C$70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'Ark1'!$G$67:$G$70</c:f>
              <c:numCache>
                <c:formatCode>General</c:formatCode>
                <c:ptCount val="4"/>
              </c:numCache>
            </c:numRef>
          </c:val>
        </c:ser>
        <c:ser>
          <c:idx val="4"/>
          <c:order val="4"/>
          <c:tx>
            <c:strRef>
              <c:f>'Ark1'!$H$45</c:f>
              <c:strCache>
                <c:ptCount val="1"/>
                <c:pt idx="0">
                  <c:v>8600 GT</c:v>
                </c:pt>
              </c:strCache>
            </c:strRef>
          </c:tx>
          <c:cat>
            <c:strRef>
              <c:f>'Ark1'!$C$67:$C$70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'Ark1'!$H$67:$H$70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'Ark1'!$I$45</c:f>
              <c:strCache>
                <c:ptCount val="1"/>
                <c:pt idx="0">
                  <c:v>7950 GT</c:v>
                </c:pt>
              </c:strCache>
            </c:strRef>
          </c:tx>
          <c:cat>
            <c:strRef>
              <c:f>'Ark1'!$C$67:$C$70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'Ark1'!$I$67:$I$70</c:f>
              <c:numCache>
                <c:formatCode>General</c:formatCode>
                <c:ptCount val="4"/>
                <c:pt idx="0">
                  <c:v>50</c:v>
                </c:pt>
                <c:pt idx="1">
                  <c:v>39</c:v>
                </c:pt>
                <c:pt idx="2">
                  <c:v>31</c:v>
                </c:pt>
                <c:pt idx="3">
                  <c:v>19</c:v>
                </c:pt>
              </c:numCache>
            </c:numRef>
          </c:val>
        </c:ser>
        <c:ser>
          <c:idx val="6"/>
          <c:order val="6"/>
          <c:tx>
            <c:strRef>
              <c:f>'Ark1'!$J$45</c:f>
              <c:strCache>
                <c:ptCount val="1"/>
                <c:pt idx="0">
                  <c:v>X1950 XTX</c:v>
                </c:pt>
              </c:strCache>
            </c:strRef>
          </c:tx>
          <c:cat>
            <c:strRef>
              <c:f>'Ark1'!$C$67:$C$70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'Ark1'!$J$67:$J$70</c:f>
              <c:numCache>
                <c:formatCode>General</c:formatCode>
                <c:ptCount val="4"/>
                <c:pt idx="0">
                  <c:v>42</c:v>
                </c:pt>
                <c:pt idx="1">
                  <c:v>37</c:v>
                </c:pt>
                <c:pt idx="2">
                  <c:v>31</c:v>
                </c:pt>
                <c:pt idx="3">
                  <c:v>23</c:v>
                </c:pt>
              </c:numCache>
            </c:numRef>
          </c:val>
        </c:ser>
        <c:marker val="1"/>
        <c:axId val="65413120"/>
        <c:axId val="65414656"/>
      </c:lineChart>
      <c:catAx>
        <c:axId val="65413120"/>
        <c:scaling>
          <c:orientation val="minMax"/>
        </c:scaling>
        <c:axPos val="b"/>
        <c:tickLblPos val="nextTo"/>
        <c:crossAx val="65414656"/>
        <c:crosses val="autoZero"/>
        <c:auto val="1"/>
        <c:lblAlgn val="ctr"/>
        <c:lblOffset val="100"/>
      </c:catAx>
      <c:valAx>
        <c:axId val="654146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FPS</a:t>
                </a:r>
              </a:p>
            </c:rich>
          </c:tx>
        </c:title>
        <c:numFmt formatCode="General" sourceLinked="1"/>
        <c:majorTickMark val="none"/>
        <c:tickLblPos val="nextTo"/>
        <c:crossAx val="65413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solidFill>
        <a:sysClr val="windowText" lastClr="454545"/>
      </a:solidFill>
    </a:ln>
    <a:effectLst/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/>
            </a:pPr>
            <a:r>
              <a:rPr lang="en-US"/>
              <a:t>Half-Life 2: Episode 2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'Ark1'!$D$45</c:f>
              <c:strCache>
                <c:ptCount val="1"/>
                <c:pt idx="0">
                  <c:v>8800 GT</c:v>
                </c:pt>
              </c:strCache>
            </c:strRef>
          </c:tx>
          <c:cat>
            <c:strRef>
              <c:f>'Ark1'!$C$74:$C$77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'Ark1'!$D$74:$D$77</c:f>
              <c:numCache>
                <c:formatCode>General</c:formatCode>
                <c:ptCount val="4"/>
                <c:pt idx="0">
                  <c:v>153</c:v>
                </c:pt>
                <c:pt idx="1">
                  <c:v>136</c:v>
                </c:pt>
                <c:pt idx="2">
                  <c:v>124</c:v>
                </c:pt>
                <c:pt idx="3">
                  <c:v>81</c:v>
                </c:pt>
              </c:numCache>
            </c:numRef>
          </c:val>
        </c:ser>
        <c:ser>
          <c:idx val="1"/>
          <c:order val="1"/>
          <c:tx>
            <c:strRef>
              <c:f>'Ark1'!$E$45</c:f>
              <c:strCache>
                <c:ptCount val="1"/>
                <c:pt idx="0">
                  <c:v>HD 2900 XT</c:v>
                </c:pt>
              </c:strCache>
            </c:strRef>
          </c:tx>
          <c:cat>
            <c:strRef>
              <c:f>'Ark1'!$C$74:$C$77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'Ark1'!$E$74:$E$77</c:f>
              <c:numCache>
                <c:formatCode>General</c:formatCode>
                <c:ptCount val="4"/>
                <c:pt idx="0">
                  <c:v>154</c:v>
                </c:pt>
                <c:pt idx="1">
                  <c:v>135</c:v>
                </c:pt>
                <c:pt idx="2">
                  <c:v>119</c:v>
                </c:pt>
                <c:pt idx="3">
                  <c:v>72</c:v>
                </c:pt>
              </c:numCache>
            </c:numRef>
          </c:val>
        </c:ser>
        <c:ser>
          <c:idx val="2"/>
          <c:order val="2"/>
          <c:tx>
            <c:strRef>
              <c:f>'Ark1'!$F$45</c:f>
              <c:strCache>
                <c:ptCount val="1"/>
                <c:pt idx="0">
                  <c:v>8800 GTX</c:v>
                </c:pt>
              </c:strCache>
            </c:strRef>
          </c:tx>
          <c:cat>
            <c:strRef>
              <c:f>'Ark1'!$C$74:$C$77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'Ark1'!$F$74:$F$77</c:f>
              <c:numCache>
                <c:formatCode>General</c:formatCode>
                <c:ptCount val="4"/>
                <c:pt idx="0">
                  <c:v>159</c:v>
                </c:pt>
                <c:pt idx="1">
                  <c:v>143</c:v>
                </c:pt>
                <c:pt idx="2">
                  <c:v>130</c:v>
                </c:pt>
                <c:pt idx="3">
                  <c:v>89</c:v>
                </c:pt>
              </c:numCache>
            </c:numRef>
          </c:val>
        </c:ser>
        <c:ser>
          <c:idx val="3"/>
          <c:order val="3"/>
          <c:tx>
            <c:strRef>
              <c:f>'Ark1'!$G$45</c:f>
              <c:strCache>
                <c:ptCount val="1"/>
                <c:pt idx="0">
                  <c:v>8800 GTS</c:v>
                </c:pt>
              </c:strCache>
            </c:strRef>
          </c:tx>
          <c:cat>
            <c:strRef>
              <c:f>'Ark1'!$C$74:$C$77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'Ark1'!$G$74:$G$77</c:f>
              <c:numCache>
                <c:formatCode>General</c:formatCode>
                <c:ptCount val="4"/>
              </c:numCache>
            </c:numRef>
          </c:val>
        </c:ser>
        <c:ser>
          <c:idx val="4"/>
          <c:order val="4"/>
          <c:tx>
            <c:strRef>
              <c:f>'Ark1'!$H$45</c:f>
              <c:strCache>
                <c:ptCount val="1"/>
                <c:pt idx="0">
                  <c:v>8600 GT</c:v>
                </c:pt>
              </c:strCache>
            </c:strRef>
          </c:tx>
          <c:cat>
            <c:strRef>
              <c:f>'Ark1'!$C$74:$C$77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'Ark1'!$H$74:$H$77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'Ark1'!$I$45</c:f>
              <c:strCache>
                <c:ptCount val="1"/>
                <c:pt idx="0">
                  <c:v>7950 GT</c:v>
                </c:pt>
              </c:strCache>
            </c:strRef>
          </c:tx>
          <c:cat>
            <c:strRef>
              <c:f>'Ark1'!$C$74:$C$77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'Ark1'!$I$74:$I$77</c:f>
              <c:numCache>
                <c:formatCode>General</c:formatCode>
                <c:ptCount val="4"/>
                <c:pt idx="0">
                  <c:v>83</c:v>
                </c:pt>
                <c:pt idx="1">
                  <c:v>60</c:v>
                </c:pt>
                <c:pt idx="2">
                  <c:v>53</c:v>
                </c:pt>
                <c:pt idx="3">
                  <c:v>31</c:v>
                </c:pt>
              </c:numCache>
            </c:numRef>
          </c:val>
        </c:ser>
        <c:ser>
          <c:idx val="6"/>
          <c:order val="6"/>
          <c:tx>
            <c:strRef>
              <c:f>'Ark1'!$J$45</c:f>
              <c:strCache>
                <c:ptCount val="1"/>
                <c:pt idx="0">
                  <c:v>X1950 XTX</c:v>
                </c:pt>
              </c:strCache>
            </c:strRef>
          </c:tx>
          <c:cat>
            <c:strRef>
              <c:f>'Ark1'!$C$74:$C$77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'Ark1'!$J$74:$J$77</c:f>
              <c:numCache>
                <c:formatCode>General</c:formatCode>
                <c:ptCount val="4"/>
                <c:pt idx="0">
                  <c:v>100</c:v>
                </c:pt>
                <c:pt idx="1">
                  <c:v>89</c:v>
                </c:pt>
                <c:pt idx="2">
                  <c:v>81</c:v>
                </c:pt>
                <c:pt idx="3">
                  <c:v>50</c:v>
                </c:pt>
              </c:numCache>
            </c:numRef>
          </c:val>
        </c:ser>
        <c:marker val="1"/>
        <c:axId val="65470464"/>
        <c:axId val="65472000"/>
      </c:lineChart>
      <c:catAx>
        <c:axId val="65470464"/>
        <c:scaling>
          <c:orientation val="minMax"/>
        </c:scaling>
        <c:axPos val="b"/>
        <c:tickLblPos val="nextTo"/>
        <c:crossAx val="65472000"/>
        <c:crosses val="autoZero"/>
        <c:auto val="1"/>
        <c:lblAlgn val="ctr"/>
        <c:lblOffset val="100"/>
      </c:catAx>
      <c:valAx>
        <c:axId val="654720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FPS</a:t>
                </a:r>
              </a:p>
            </c:rich>
          </c:tx>
        </c:title>
        <c:numFmt formatCode="General" sourceLinked="1"/>
        <c:majorTickMark val="none"/>
        <c:tickLblPos val="nextTo"/>
        <c:crossAx val="65470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solidFill>
        <a:sysClr val="windowText" lastClr="454545"/>
      </a:solidFill>
    </a:ln>
    <a:effectLst/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/>
            </a:pPr>
            <a:r>
              <a:rPr lang="en-US"/>
              <a:t>Call of Duty 4: Modern Warfare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'Ark1'!$D$45</c:f>
              <c:strCache>
                <c:ptCount val="1"/>
                <c:pt idx="0">
                  <c:v>8800 GT</c:v>
                </c:pt>
              </c:strCache>
            </c:strRef>
          </c:tx>
          <c:cat>
            <c:strRef>
              <c:f>'Ark1'!$C$81:$C$84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'Ark1'!$D$81:$D$84</c:f>
              <c:numCache>
                <c:formatCode>General</c:formatCode>
                <c:ptCount val="4"/>
                <c:pt idx="0">
                  <c:v>66</c:v>
                </c:pt>
                <c:pt idx="1">
                  <c:v>60</c:v>
                </c:pt>
                <c:pt idx="2">
                  <c:v>54</c:v>
                </c:pt>
                <c:pt idx="3">
                  <c:v>41</c:v>
                </c:pt>
              </c:numCache>
            </c:numRef>
          </c:val>
        </c:ser>
        <c:ser>
          <c:idx val="1"/>
          <c:order val="1"/>
          <c:tx>
            <c:strRef>
              <c:f>'Ark1'!$E$45</c:f>
              <c:strCache>
                <c:ptCount val="1"/>
                <c:pt idx="0">
                  <c:v>HD 2900 XT</c:v>
                </c:pt>
              </c:strCache>
            </c:strRef>
          </c:tx>
          <c:cat>
            <c:strRef>
              <c:f>'Ark1'!$C$81:$C$84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'Ark1'!$E$81:$E$84</c:f>
              <c:numCache>
                <c:formatCode>General</c:formatCode>
                <c:ptCount val="4"/>
                <c:pt idx="0">
                  <c:v>51</c:v>
                </c:pt>
                <c:pt idx="1">
                  <c:v>46</c:v>
                </c:pt>
                <c:pt idx="2">
                  <c:v>42</c:v>
                </c:pt>
                <c:pt idx="3">
                  <c:v>33</c:v>
                </c:pt>
              </c:numCache>
            </c:numRef>
          </c:val>
        </c:ser>
        <c:ser>
          <c:idx val="2"/>
          <c:order val="2"/>
          <c:tx>
            <c:strRef>
              <c:f>'Ark1'!$F$45</c:f>
              <c:strCache>
                <c:ptCount val="1"/>
                <c:pt idx="0">
                  <c:v>8800 GTX</c:v>
                </c:pt>
              </c:strCache>
            </c:strRef>
          </c:tx>
          <c:cat>
            <c:strRef>
              <c:f>'Ark1'!$C$81:$C$84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'Ark1'!$F$81:$F$84</c:f>
              <c:numCache>
                <c:formatCode>General</c:formatCode>
                <c:ptCount val="4"/>
                <c:pt idx="0">
                  <c:v>68</c:v>
                </c:pt>
                <c:pt idx="1">
                  <c:v>64</c:v>
                </c:pt>
                <c:pt idx="2">
                  <c:v>60</c:v>
                </c:pt>
                <c:pt idx="3">
                  <c:v>44</c:v>
                </c:pt>
              </c:numCache>
            </c:numRef>
          </c:val>
        </c:ser>
        <c:ser>
          <c:idx val="3"/>
          <c:order val="3"/>
          <c:tx>
            <c:strRef>
              <c:f>'Ark1'!$G$45</c:f>
              <c:strCache>
                <c:ptCount val="1"/>
                <c:pt idx="0">
                  <c:v>8800 GTS</c:v>
                </c:pt>
              </c:strCache>
            </c:strRef>
          </c:tx>
          <c:cat>
            <c:strRef>
              <c:f>'Ark1'!$C$81:$C$84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'Ark1'!$G$81:$G$84</c:f>
              <c:numCache>
                <c:formatCode>General</c:formatCode>
                <c:ptCount val="4"/>
              </c:numCache>
            </c:numRef>
          </c:val>
        </c:ser>
        <c:ser>
          <c:idx val="4"/>
          <c:order val="4"/>
          <c:tx>
            <c:strRef>
              <c:f>'Ark1'!$H$45</c:f>
              <c:strCache>
                <c:ptCount val="1"/>
                <c:pt idx="0">
                  <c:v>8600 GT</c:v>
                </c:pt>
              </c:strCache>
            </c:strRef>
          </c:tx>
          <c:cat>
            <c:strRef>
              <c:f>'Ark1'!$C$81:$C$84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'Ark1'!$H$81:$H$84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'Ark1'!$I$45</c:f>
              <c:strCache>
                <c:ptCount val="1"/>
                <c:pt idx="0">
                  <c:v>7950 GT</c:v>
                </c:pt>
              </c:strCache>
            </c:strRef>
          </c:tx>
          <c:cat>
            <c:strRef>
              <c:f>'Ark1'!$C$81:$C$84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'Ark1'!$I$81:$I$84</c:f>
              <c:numCache>
                <c:formatCode>General</c:formatCode>
                <c:ptCount val="4"/>
              </c:numCache>
            </c:numRef>
          </c:val>
        </c:ser>
        <c:ser>
          <c:idx val="6"/>
          <c:order val="6"/>
          <c:tx>
            <c:strRef>
              <c:f>'Ark1'!$J$45</c:f>
              <c:strCache>
                <c:ptCount val="1"/>
                <c:pt idx="0">
                  <c:v>X1950 XTX</c:v>
                </c:pt>
              </c:strCache>
            </c:strRef>
          </c:tx>
          <c:cat>
            <c:strRef>
              <c:f>'Ark1'!$C$81:$C$84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'Ark1'!$J$81:$J$84</c:f>
              <c:numCache>
                <c:formatCode>General</c:formatCode>
                <c:ptCount val="4"/>
              </c:numCache>
            </c:numRef>
          </c:val>
        </c:ser>
        <c:marker val="1"/>
        <c:axId val="65534976"/>
        <c:axId val="65540864"/>
      </c:lineChart>
      <c:catAx>
        <c:axId val="65534976"/>
        <c:scaling>
          <c:orientation val="minMax"/>
        </c:scaling>
        <c:axPos val="b"/>
        <c:tickLblPos val="nextTo"/>
        <c:crossAx val="65540864"/>
        <c:crosses val="autoZero"/>
        <c:auto val="1"/>
        <c:lblAlgn val="ctr"/>
        <c:lblOffset val="100"/>
      </c:catAx>
      <c:valAx>
        <c:axId val="65540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FPS</a:t>
                </a:r>
              </a:p>
            </c:rich>
          </c:tx>
        </c:title>
        <c:numFmt formatCode="General" sourceLinked="1"/>
        <c:majorTickMark val="none"/>
        <c:tickLblPos val="nextTo"/>
        <c:crossAx val="65534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solidFill>
        <a:sysClr val="windowText" lastClr="454545"/>
      </a:solidFill>
    </a:ln>
    <a:effectLst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rich>
          <a:bodyPr/>
          <a:lstStyle/>
          <a:p>
            <a:pPr>
              <a:defRPr/>
            </a:pPr>
            <a:r>
              <a:rPr lang="en-US"/>
              <a:t>World in Conflict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'Ark1'!$D$45</c:f>
              <c:strCache>
                <c:ptCount val="1"/>
                <c:pt idx="0">
                  <c:v>8800 GT</c:v>
                </c:pt>
              </c:strCache>
            </c:strRef>
          </c:tx>
          <c:cat>
            <c:strRef>
              <c:f>'Ark1'!$C$88:$C$91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'Ark1'!$D$88:$D$91</c:f>
              <c:numCache>
                <c:formatCode>General</c:formatCode>
                <c:ptCount val="4"/>
                <c:pt idx="0">
                  <c:v>65</c:v>
                </c:pt>
                <c:pt idx="1">
                  <c:v>56</c:v>
                </c:pt>
                <c:pt idx="2">
                  <c:v>54</c:v>
                </c:pt>
                <c:pt idx="3">
                  <c:v>37</c:v>
                </c:pt>
              </c:numCache>
            </c:numRef>
          </c:val>
        </c:ser>
        <c:ser>
          <c:idx val="1"/>
          <c:order val="1"/>
          <c:tx>
            <c:strRef>
              <c:f>'Ark1'!$E$45</c:f>
              <c:strCache>
                <c:ptCount val="1"/>
                <c:pt idx="0">
                  <c:v>HD 2900 XT</c:v>
                </c:pt>
              </c:strCache>
            </c:strRef>
          </c:tx>
          <c:cat>
            <c:strRef>
              <c:f>'Ark1'!$C$88:$C$91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'Ark1'!$E$88:$E$91</c:f>
              <c:numCache>
                <c:formatCode>General</c:formatCode>
                <c:ptCount val="4"/>
                <c:pt idx="0">
                  <c:v>45</c:v>
                </c:pt>
                <c:pt idx="1">
                  <c:v>40</c:v>
                </c:pt>
                <c:pt idx="2">
                  <c:v>39</c:v>
                </c:pt>
                <c:pt idx="3">
                  <c:v>28</c:v>
                </c:pt>
              </c:numCache>
            </c:numRef>
          </c:val>
        </c:ser>
        <c:ser>
          <c:idx val="2"/>
          <c:order val="2"/>
          <c:tx>
            <c:strRef>
              <c:f>'Ark1'!$F$45</c:f>
              <c:strCache>
                <c:ptCount val="1"/>
                <c:pt idx="0">
                  <c:v>8800 GTX</c:v>
                </c:pt>
              </c:strCache>
            </c:strRef>
          </c:tx>
          <c:cat>
            <c:strRef>
              <c:f>'Ark1'!$C$88:$C$91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'Ark1'!$F$88:$F$91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tx>
            <c:strRef>
              <c:f>'Ark1'!$G$45</c:f>
              <c:strCache>
                <c:ptCount val="1"/>
                <c:pt idx="0">
                  <c:v>8800 GTS</c:v>
                </c:pt>
              </c:strCache>
            </c:strRef>
          </c:tx>
          <c:cat>
            <c:strRef>
              <c:f>'Ark1'!$C$88:$C$91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'Ark1'!$G$88:$G$91</c:f>
              <c:numCache>
                <c:formatCode>General</c:formatCode>
                <c:ptCount val="4"/>
              </c:numCache>
            </c:numRef>
          </c:val>
        </c:ser>
        <c:ser>
          <c:idx val="4"/>
          <c:order val="4"/>
          <c:tx>
            <c:strRef>
              <c:f>'Ark1'!$H$45</c:f>
              <c:strCache>
                <c:ptCount val="1"/>
                <c:pt idx="0">
                  <c:v>8600 GT</c:v>
                </c:pt>
              </c:strCache>
            </c:strRef>
          </c:tx>
          <c:cat>
            <c:strRef>
              <c:f>'Ark1'!$C$88:$C$91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'Ark1'!$H$88:$H$91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'Ark1'!$I$45</c:f>
              <c:strCache>
                <c:ptCount val="1"/>
                <c:pt idx="0">
                  <c:v>7950 GT</c:v>
                </c:pt>
              </c:strCache>
            </c:strRef>
          </c:tx>
          <c:cat>
            <c:strRef>
              <c:f>'Ark1'!$C$88:$C$91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'Ark1'!$I$88:$I$91</c:f>
              <c:numCache>
                <c:formatCode>General</c:formatCode>
                <c:ptCount val="4"/>
              </c:numCache>
            </c:numRef>
          </c:val>
        </c:ser>
        <c:ser>
          <c:idx val="6"/>
          <c:order val="6"/>
          <c:tx>
            <c:strRef>
              <c:f>'Ark1'!$J$45</c:f>
              <c:strCache>
                <c:ptCount val="1"/>
                <c:pt idx="0">
                  <c:v>X1950 XTX</c:v>
                </c:pt>
              </c:strCache>
            </c:strRef>
          </c:tx>
          <c:cat>
            <c:strRef>
              <c:f>'Ark1'!$C$88:$C$91</c:f>
              <c:strCache>
                <c:ptCount val="4"/>
                <c:pt idx="0">
                  <c:v>1280x1024</c:v>
                </c:pt>
                <c:pt idx="1">
                  <c:v>1600x1200</c:v>
                </c:pt>
                <c:pt idx="2">
                  <c:v>1920x1200</c:v>
                </c:pt>
                <c:pt idx="3">
                  <c:v>2560x1600</c:v>
                </c:pt>
              </c:strCache>
            </c:strRef>
          </c:cat>
          <c:val>
            <c:numRef>
              <c:f>'Ark1'!$J$88:$J$91</c:f>
              <c:numCache>
                <c:formatCode>General</c:formatCode>
                <c:ptCount val="4"/>
              </c:numCache>
            </c:numRef>
          </c:val>
        </c:ser>
        <c:marker val="1"/>
        <c:axId val="65591936"/>
        <c:axId val="65601920"/>
      </c:lineChart>
      <c:catAx>
        <c:axId val="65591936"/>
        <c:scaling>
          <c:orientation val="minMax"/>
        </c:scaling>
        <c:axPos val="b"/>
        <c:tickLblPos val="nextTo"/>
        <c:crossAx val="65601920"/>
        <c:crosses val="autoZero"/>
        <c:auto val="1"/>
        <c:lblAlgn val="ctr"/>
        <c:lblOffset val="100"/>
      </c:catAx>
      <c:valAx>
        <c:axId val="65601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FPS</a:t>
                </a:r>
              </a:p>
            </c:rich>
          </c:tx>
        </c:title>
        <c:numFmt formatCode="General" sourceLinked="1"/>
        <c:majorTickMark val="none"/>
        <c:tickLblPos val="nextTo"/>
        <c:crossAx val="655919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solidFill>
        <a:sysClr val="windowText" lastClr="454545"/>
      </a:solidFill>
    </a:ln>
    <a:effectLst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TechReport</a:t>
            </a:r>
            <a:br>
              <a:rPr lang="en-US"/>
            </a:br>
            <a:r>
              <a:rPr lang="en-US"/>
              <a:t>gennemsnitlig procentuel</a:t>
            </a:r>
            <a:r>
              <a:rPr lang="en-US" baseline="0"/>
              <a:t> ydelse</a:t>
            </a:r>
            <a:endParaRPr lang="en-US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'Ark1'!$C$110</c:f>
              <c:strCache>
                <c:ptCount val="1"/>
                <c:pt idx="0">
                  <c:v>TechReport samlet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noFill/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chemeClr val="dk1">
                      <a:shade val="51000"/>
                      <a:satMod val="130000"/>
                    </a:schemeClr>
                  </a:gs>
                  <a:gs pos="80000">
                    <a:schemeClr val="dk1">
                      <a:shade val="93000"/>
                      <a:satMod val="130000"/>
                    </a:schemeClr>
                  </a:gs>
                  <a:gs pos="100000">
                    <a:schemeClr val="dk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Val val="1"/>
          </c:dLbls>
          <c:cat>
            <c:strRef>
              <c:f>'Ark1'!$D$109:$G$109</c:f>
              <c:strCache>
                <c:ptCount val="4"/>
                <c:pt idx="0">
                  <c:v>8800 GTS 320</c:v>
                </c:pt>
                <c:pt idx="1">
                  <c:v>HD 2900 XT</c:v>
                </c:pt>
                <c:pt idx="2">
                  <c:v>8800 GT</c:v>
                </c:pt>
                <c:pt idx="3">
                  <c:v>8800 GTS 640</c:v>
                </c:pt>
              </c:strCache>
            </c:strRef>
          </c:cat>
          <c:val>
            <c:numRef>
              <c:f>'Ark1'!$D$110:$G$110</c:f>
              <c:numCache>
                <c:formatCode>0%</c:formatCode>
                <c:ptCount val="4"/>
                <c:pt idx="0">
                  <c:v>0.73090583380899288</c:v>
                </c:pt>
                <c:pt idx="1">
                  <c:v>0.75540756812217502</c:v>
                </c:pt>
                <c:pt idx="2">
                  <c:v>0.95575831374775577</c:v>
                </c:pt>
                <c:pt idx="3">
                  <c:v>0.97069374817644094</c:v>
                </c:pt>
              </c:numCache>
            </c:numRef>
          </c:val>
        </c:ser>
        <c:dLbls>
          <c:showVal val="1"/>
        </c:dLbls>
        <c:overlap val="100"/>
        <c:axId val="65672320"/>
        <c:axId val="65673856"/>
      </c:barChart>
      <c:catAx>
        <c:axId val="65672320"/>
        <c:scaling>
          <c:orientation val="minMax"/>
        </c:scaling>
        <c:axPos val="l"/>
        <c:numFmt formatCode="0%" sourceLinked="1"/>
        <c:majorTickMark val="none"/>
        <c:tickLblPos val="nextTo"/>
        <c:crossAx val="65673856"/>
        <c:crosses val="autoZero"/>
        <c:auto val="1"/>
        <c:lblAlgn val="ctr"/>
        <c:lblOffset val="100"/>
      </c:catAx>
      <c:valAx>
        <c:axId val="65673856"/>
        <c:scaling>
          <c:orientation val="minMax"/>
          <c:max val="1"/>
        </c:scaling>
        <c:axPos val="b"/>
        <c:majorGridlines>
          <c:spPr>
            <a:ln>
              <a:prstDash val="dash"/>
            </a:ln>
          </c:spPr>
        </c:majorGridlines>
        <c:numFmt formatCode="0%" sourceLinked="1"/>
        <c:majorTickMark val="none"/>
        <c:tickLblPos val="nextTo"/>
        <c:crossAx val="6567232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AnandTech </a:t>
            </a:r>
            <a:br>
              <a:rPr lang="en-US"/>
            </a:br>
            <a:r>
              <a:rPr lang="en-US"/>
              <a:t>gennemsnitlig procentuel ydelse (1600x1200)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'Ark1'!$K$104</c:f>
              <c:strCache>
                <c:ptCount val="1"/>
                <c:pt idx="0">
                  <c:v>AnandTech gennemsnitlig procentuel ydelse (1600x1200)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spPr>
              <a:gradFill flip="none" rotWithShape="1">
                <a:gsLst>
                  <a:gs pos="0">
                    <a:srgbClr val="4F81BD">
                      <a:lumMod val="60000"/>
                      <a:lumOff val="40000"/>
                      <a:shade val="30000"/>
                      <a:satMod val="115000"/>
                    </a:srgbClr>
                  </a:gs>
                  <a:gs pos="50000">
                    <a:srgbClr val="4F81BD">
                      <a:lumMod val="60000"/>
                      <a:lumOff val="40000"/>
                      <a:shade val="67500"/>
                      <a:satMod val="115000"/>
                    </a:srgbClr>
                  </a:gs>
                  <a:gs pos="100000">
                    <a:srgbClr val="4F81BD">
                      <a:lumMod val="60000"/>
                      <a:lumOff val="40000"/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Val val="1"/>
          </c:dLbls>
          <c:cat>
            <c:strRef>
              <c:f>'Ark1'!$L$103:$R$103</c:f>
              <c:strCache>
                <c:ptCount val="7"/>
                <c:pt idx="0">
                  <c:v>8600 GT</c:v>
                </c:pt>
                <c:pt idx="1">
                  <c:v>7950 GT</c:v>
                </c:pt>
                <c:pt idx="2">
                  <c:v>X1950 XTX</c:v>
                </c:pt>
                <c:pt idx="3">
                  <c:v>8800 GTS</c:v>
                </c:pt>
                <c:pt idx="4">
                  <c:v>HD 2900 XT</c:v>
                </c:pt>
                <c:pt idx="5">
                  <c:v>8800 GT</c:v>
                </c:pt>
                <c:pt idx="6">
                  <c:v>8800 GTX</c:v>
                </c:pt>
              </c:strCache>
            </c:strRef>
          </c:cat>
          <c:val>
            <c:numRef>
              <c:f>'Ark1'!$L$104:$R$104</c:f>
              <c:numCache>
                <c:formatCode>0%</c:formatCode>
                <c:ptCount val="7"/>
                <c:pt idx="0">
                  <c:v>0.33030303030303032</c:v>
                </c:pt>
                <c:pt idx="1">
                  <c:v>0.42082223332223334</c:v>
                </c:pt>
                <c:pt idx="2">
                  <c:v>0.56671453546453554</c:v>
                </c:pt>
                <c:pt idx="3">
                  <c:v>0.72045454545454546</c:v>
                </c:pt>
                <c:pt idx="4">
                  <c:v>0.75544721482221489</c:v>
                </c:pt>
                <c:pt idx="5">
                  <c:v>0.94402703777703778</c:v>
                </c:pt>
                <c:pt idx="6">
                  <c:v>1</c:v>
                </c:pt>
              </c:numCache>
            </c:numRef>
          </c:val>
        </c:ser>
        <c:dLbls>
          <c:showVal val="1"/>
        </c:dLbls>
        <c:axId val="65729280"/>
        <c:axId val="65730816"/>
      </c:barChart>
      <c:catAx>
        <c:axId val="65729280"/>
        <c:scaling>
          <c:orientation val="minMax"/>
        </c:scaling>
        <c:axPos val="l"/>
        <c:tickLblPos val="nextTo"/>
        <c:crossAx val="65730816"/>
        <c:crosses val="autoZero"/>
        <c:auto val="1"/>
        <c:lblAlgn val="ctr"/>
        <c:lblOffset val="100"/>
      </c:catAx>
      <c:valAx>
        <c:axId val="65730816"/>
        <c:scaling>
          <c:orientation val="minMax"/>
          <c:max val="1"/>
        </c:scaling>
        <c:axPos val="b"/>
        <c:majorGridlines/>
        <c:numFmt formatCode="0%" sourceLinked="1"/>
        <c:tickLblPos val="nextTo"/>
        <c:crossAx val="6572928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52819</xdr:colOff>
      <xdr:row>27</xdr:row>
      <xdr:rowOff>57149</xdr:rowOff>
    </xdr:from>
    <xdr:to>
      <xdr:col>32</xdr:col>
      <xdr:colOff>71870</xdr:colOff>
      <xdr:row>53</xdr:row>
      <xdr:rowOff>133349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536864</xdr:colOff>
      <xdr:row>27</xdr:row>
      <xdr:rowOff>51954</xdr:rowOff>
    </xdr:from>
    <xdr:to>
      <xdr:col>42</xdr:col>
      <xdr:colOff>555914</xdr:colOff>
      <xdr:row>53</xdr:row>
      <xdr:rowOff>128154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57</xdr:row>
      <xdr:rowOff>0</xdr:rowOff>
    </xdr:from>
    <xdr:to>
      <xdr:col>32</xdr:col>
      <xdr:colOff>19051</xdr:colOff>
      <xdr:row>83</xdr:row>
      <xdr:rowOff>93518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0</xdr:colOff>
      <xdr:row>57</xdr:row>
      <xdr:rowOff>0</xdr:rowOff>
    </xdr:from>
    <xdr:to>
      <xdr:col>43</xdr:col>
      <xdr:colOff>19051</xdr:colOff>
      <xdr:row>83</xdr:row>
      <xdr:rowOff>93518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86</xdr:row>
      <xdr:rowOff>0</xdr:rowOff>
    </xdr:from>
    <xdr:to>
      <xdr:col>32</xdr:col>
      <xdr:colOff>19051</xdr:colOff>
      <xdr:row>112</xdr:row>
      <xdr:rowOff>93518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86</xdr:row>
      <xdr:rowOff>0</xdr:rowOff>
    </xdr:from>
    <xdr:to>
      <xdr:col>43</xdr:col>
      <xdr:colOff>19051</xdr:colOff>
      <xdr:row>112</xdr:row>
      <xdr:rowOff>93518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115</xdr:row>
      <xdr:rowOff>0</xdr:rowOff>
    </xdr:from>
    <xdr:to>
      <xdr:col>32</xdr:col>
      <xdr:colOff>19051</xdr:colOff>
      <xdr:row>141</xdr:row>
      <xdr:rowOff>107125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179294</xdr:colOff>
      <xdr:row>111</xdr:row>
      <xdr:rowOff>78441</xdr:rowOff>
    </xdr:from>
    <xdr:to>
      <xdr:col>8</xdr:col>
      <xdr:colOff>44824</xdr:colOff>
      <xdr:row>130</xdr:row>
      <xdr:rowOff>11206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85725</xdr:colOff>
      <xdr:row>108</xdr:row>
      <xdr:rowOff>9524</xdr:rowOff>
    </xdr:from>
    <xdr:to>
      <xdr:col>18</xdr:col>
      <xdr:colOff>381000</xdr:colOff>
      <xdr:row>125</xdr:row>
      <xdr:rowOff>171449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128</xdr:row>
      <xdr:rowOff>0</xdr:rowOff>
    </xdr:from>
    <xdr:to>
      <xdr:col>18</xdr:col>
      <xdr:colOff>295275</xdr:colOff>
      <xdr:row>145</xdr:row>
      <xdr:rowOff>128307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59870</xdr:colOff>
      <xdr:row>147</xdr:row>
      <xdr:rowOff>137432</xdr:rowOff>
    </xdr:from>
    <xdr:to>
      <xdr:col>18</xdr:col>
      <xdr:colOff>216352</xdr:colOff>
      <xdr:row>166</xdr:row>
      <xdr:rowOff>23132</xdr:rowOff>
    </xdr:to>
    <xdr:graphicFrame macro="">
      <xdr:nvGraphicFramePr>
        <xdr:cNvPr id="18" name="Diagra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454545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1"/>
  <sheetViews>
    <sheetView tabSelected="1" topLeftCell="A115" zoomScale="55" zoomScaleNormal="55" workbookViewId="0">
      <selection activeCell="I142" sqref="I142"/>
    </sheetView>
  </sheetViews>
  <sheetFormatPr defaultRowHeight="15"/>
  <cols>
    <col min="1" max="1" width="9.140625" customWidth="1"/>
    <col min="2" max="2" width="2.140625" customWidth="1"/>
    <col min="3" max="3" width="19.28515625" customWidth="1"/>
    <col min="4" max="4" width="8.85546875" customWidth="1"/>
    <col min="5" max="5" width="10.42578125" customWidth="1"/>
    <col min="6" max="6" width="12.85546875" customWidth="1"/>
    <col min="7" max="7" width="12.140625" customWidth="1"/>
    <col min="9" max="9" width="9.42578125" customWidth="1"/>
    <col min="10" max="10" width="15.85546875" customWidth="1"/>
    <col min="11" max="11" width="10.28515625" bestFit="1" customWidth="1"/>
    <col min="13" max="13" width="11.5703125" bestFit="1" customWidth="1"/>
    <col min="14" max="14" width="9.7109375" bestFit="1" customWidth="1"/>
    <col min="17" max="17" width="12" customWidth="1"/>
    <col min="18" max="18" width="10.28515625" bestFit="1" customWidth="1"/>
  </cols>
  <sheetData>
    <row r="1" spans="1:23">
      <c r="A1" s="36" t="s">
        <v>69</v>
      </c>
    </row>
    <row r="2" spans="1:23" ht="15.75" thickBot="1"/>
    <row r="3" spans="1:23">
      <c r="C3" s="27" t="s">
        <v>37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T3" s="18"/>
    </row>
    <row r="4" spans="1:23" ht="48" thickBot="1">
      <c r="C4" s="17"/>
      <c r="D4" s="1" t="s">
        <v>0</v>
      </c>
      <c r="E4" s="1" t="s">
        <v>18</v>
      </c>
      <c r="F4" s="2" t="s">
        <v>29</v>
      </c>
      <c r="G4" s="3" t="s">
        <v>1</v>
      </c>
      <c r="H4" s="18"/>
      <c r="I4" s="18"/>
      <c r="J4" s="18"/>
      <c r="K4" s="18"/>
      <c r="L4" s="18"/>
      <c r="M4" s="18"/>
      <c r="N4" s="19"/>
      <c r="Q4" s="18"/>
      <c r="R4" s="18"/>
      <c r="S4" s="18"/>
      <c r="T4" s="18"/>
    </row>
    <row r="5" spans="1:23" ht="30">
      <c r="C5" s="20" t="s">
        <v>2</v>
      </c>
      <c r="D5" s="4">
        <v>575</v>
      </c>
      <c r="E5" s="4">
        <v>500</v>
      </c>
      <c r="F5" s="5">
        <v>600</v>
      </c>
      <c r="G5" s="6">
        <v>742</v>
      </c>
      <c r="H5" s="18"/>
      <c r="I5" s="18"/>
      <c r="J5" s="18"/>
      <c r="K5" s="18"/>
      <c r="L5" s="18"/>
      <c r="M5" s="18"/>
      <c r="N5" s="19"/>
      <c r="Q5" s="27" t="s">
        <v>68</v>
      </c>
      <c r="R5" s="15" t="s">
        <v>47</v>
      </c>
      <c r="S5" s="15" t="s">
        <v>49</v>
      </c>
      <c r="T5" s="38" t="s">
        <v>70</v>
      </c>
      <c r="U5" s="16" t="s">
        <v>71</v>
      </c>
    </row>
    <row r="6" spans="1:23">
      <c r="C6" s="20" t="s">
        <v>3</v>
      </c>
      <c r="D6" s="4">
        <v>128</v>
      </c>
      <c r="E6" s="4">
        <v>96</v>
      </c>
      <c r="F6" s="5">
        <v>112</v>
      </c>
      <c r="G6" s="6">
        <v>320</v>
      </c>
      <c r="H6" s="18"/>
      <c r="I6" s="18"/>
      <c r="J6" s="18"/>
      <c r="K6" s="18"/>
      <c r="L6" s="18"/>
      <c r="M6" s="18"/>
      <c r="N6" s="19"/>
      <c r="Q6" s="22" t="s">
        <v>41</v>
      </c>
      <c r="R6" s="18">
        <v>42.2</v>
      </c>
      <c r="S6" s="18">
        <v>42.4</v>
      </c>
      <c r="T6" s="39">
        <v>1</v>
      </c>
      <c r="U6" s="40">
        <v>1</v>
      </c>
    </row>
    <row r="7" spans="1:23" ht="30">
      <c r="C7" s="20" t="s">
        <v>4</v>
      </c>
      <c r="D7" s="4">
        <v>24</v>
      </c>
      <c r="E7" s="4">
        <v>20</v>
      </c>
      <c r="F7" s="5">
        <v>16</v>
      </c>
      <c r="G7" s="6">
        <v>16</v>
      </c>
      <c r="H7" s="18"/>
      <c r="I7" s="18" t="s">
        <v>21</v>
      </c>
      <c r="J7" s="18"/>
      <c r="K7" s="18"/>
      <c r="L7" s="18" t="s">
        <v>22</v>
      </c>
      <c r="M7" s="18"/>
      <c r="N7" s="19" t="s">
        <v>27</v>
      </c>
      <c r="Q7" s="22" t="s">
        <v>45</v>
      </c>
      <c r="R7" s="18">
        <v>42.5</v>
      </c>
      <c r="S7" s="18">
        <v>42.5</v>
      </c>
      <c r="T7" s="39">
        <f>1/R6*R7</f>
        <v>1.0071090047393365</v>
      </c>
      <c r="U7" s="40">
        <f>1/S6*S7</f>
        <v>1.0023584905660379</v>
      </c>
    </row>
    <row r="8" spans="1:23">
      <c r="C8" s="20" t="s">
        <v>5</v>
      </c>
      <c r="D8" s="10">
        <v>13.8</v>
      </c>
      <c r="E8" s="11">
        <v>10</v>
      </c>
      <c r="F8" s="12">
        <v>9.6</v>
      </c>
      <c r="G8" s="13">
        <v>11.9</v>
      </c>
      <c r="H8" s="18"/>
      <c r="I8" s="18" t="s">
        <v>23</v>
      </c>
      <c r="J8" s="18" t="s">
        <v>0</v>
      </c>
      <c r="K8" s="18" t="s">
        <v>30</v>
      </c>
      <c r="L8" s="21">
        <f>(1/N8)*N8</f>
        <v>1</v>
      </c>
      <c r="M8" s="18"/>
      <c r="N8" s="19">
        <f>LARGE(D8:G8,1)</f>
        <v>13.8</v>
      </c>
      <c r="Q8" s="22" t="s">
        <v>46</v>
      </c>
      <c r="R8" s="18">
        <v>42.5</v>
      </c>
      <c r="S8" s="18">
        <v>42.5</v>
      </c>
      <c r="T8" s="39">
        <f>1/R6*R8</f>
        <v>1.0071090047393365</v>
      </c>
      <c r="U8" s="40">
        <f>1/S6*S8</f>
        <v>1.0023584905660379</v>
      </c>
    </row>
    <row r="9" spans="1:23" ht="15.75" thickBot="1">
      <c r="C9" s="20" t="s">
        <v>20</v>
      </c>
      <c r="D9" s="4">
        <v>32</v>
      </c>
      <c r="E9" s="4">
        <v>24</v>
      </c>
      <c r="F9" s="5">
        <v>56</v>
      </c>
      <c r="G9" s="6">
        <v>16</v>
      </c>
      <c r="H9" s="18"/>
      <c r="I9" s="18" t="s">
        <v>24</v>
      </c>
      <c r="J9" s="18" t="s">
        <v>1</v>
      </c>
      <c r="K9" s="18" t="s">
        <v>30</v>
      </c>
      <c r="L9" s="21">
        <f>(1/N8)*N9</f>
        <v>0.8623188405797102</v>
      </c>
      <c r="M9" s="18"/>
      <c r="N9" s="19">
        <f>LARGE(D8:G8,2)</f>
        <v>11.9</v>
      </c>
      <c r="Q9" s="31" t="s">
        <v>44</v>
      </c>
      <c r="R9" s="24">
        <v>42.5</v>
      </c>
      <c r="S9" s="24">
        <v>50.1</v>
      </c>
      <c r="T9" s="41">
        <f>1/R6*R9</f>
        <v>1.0071090047393365</v>
      </c>
      <c r="U9" s="42">
        <f>1/S6*S9</f>
        <v>1.1816037735849059</v>
      </c>
    </row>
    <row r="10" spans="1:23">
      <c r="C10" s="20" t="s">
        <v>19</v>
      </c>
      <c r="D10" s="4">
        <v>64</v>
      </c>
      <c r="E10" s="4">
        <v>48</v>
      </c>
      <c r="F10" s="5">
        <v>56</v>
      </c>
      <c r="G10" s="6">
        <v>16</v>
      </c>
      <c r="H10" s="18"/>
      <c r="I10" s="18" t="s">
        <v>25</v>
      </c>
      <c r="J10" s="18" t="s">
        <v>18</v>
      </c>
      <c r="K10" s="18" t="s">
        <v>30</v>
      </c>
      <c r="L10" s="21">
        <f>(1/N8)*N10</f>
        <v>0.72463768115942029</v>
      </c>
      <c r="M10" s="18"/>
      <c r="N10" s="19">
        <f>LARGE(D8:G8,3)</f>
        <v>10</v>
      </c>
      <c r="T10" s="18"/>
    </row>
    <row r="11" spans="1:23">
      <c r="C11" s="20" t="s">
        <v>6</v>
      </c>
      <c r="D11" s="10">
        <v>18.399999999999999</v>
      </c>
      <c r="E11" s="11">
        <v>12</v>
      </c>
      <c r="F11" s="12">
        <v>33.6</v>
      </c>
      <c r="G11" s="13">
        <v>11.9</v>
      </c>
      <c r="H11" s="18"/>
      <c r="I11" s="18" t="s">
        <v>26</v>
      </c>
      <c r="J11" s="18" t="s">
        <v>29</v>
      </c>
      <c r="K11" s="18" t="s">
        <v>30</v>
      </c>
      <c r="L11" s="21">
        <f>(1/N8)*N11</f>
        <v>0.69565217391304346</v>
      </c>
      <c r="M11" s="18"/>
      <c r="N11" s="19">
        <f>LARGE(D8:G8,4)</f>
        <v>9.6</v>
      </c>
      <c r="Q11" s="18"/>
      <c r="R11" s="18"/>
      <c r="S11" s="18"/>
      <c r="T11" s="18"/>
      <c r="U11" s="18"/>
      <c r="V11" s="18"/>
      <c r="W11" s="18"/>
    </row>
    <row r="12" spans="1:23" ht="30">
      <c r="C12" s="20" t="s">
        <v>7</v>
      </c>
      <c r="D12" s="4">
        <v>1350</v>
      </c>
      <c r="E12" s="4">
        <v>1200</v>
      </c>
      <c r="F12" s="5">
        <v>1500</v>
      </c>
      <c r="G12" s="6">
        <v>742</v>
      </c>
      <c r="H12" s="18"/>
      <c r="I12" s="18"/>
      <c r="J12" s="18"/>
      <c r="K12" s="18"/>
      <c r="L12" s="18"/>
      <c r="M12" s="18"/>
      <c r="N12" s="19"/>
    </row>
    <row r="13" spans="1:23" ht="30">
      <c r="C13" s="20" t="s">
        <v>8</v>
      </c>
      <c r="D13" s="4">
        <v>1800</v>
      </c>
      <c r="E13" s="4">
        <v>1600</v>
      </c>
      <c r="F13" s="5">
        <v>1800</v>
      </c>
      <c r="G13" s="6">
        <v>1850</v>
      </c>
      <c r="H13" s="18"/>
      <c r="I13" s="18" t="s">
        <v>28</v>
      </c>
      <c r="J13" s="18"/>
      <c r="K13" s="18"/>
      <c r="L13" s="18"/>
      <c r="M13" s="18"/>
      <c r="N13" s="19"/>
    </row>
    <row r="14" spans="1:23" ht="30">
      <c r="C14" s="20" t="s">
        <v>9</v>
      </c>
      <c r="D14" s="4">
        <v>384</v>
      </c>
      <c r="E14" s="4">
        <v>320</v>
      </c>
      <c r="F14" s="5">
        <v>256</v>
      </c>
      <c r="G14" s="6">
        <v>512</v>
      </c>
      <c r="H14" s="18"/>
      <c r="I14" s="18" t="s">
        <v>23</v>
      </c>
      <c r="J14" s="18" t="s">
        <v>29</v>
      </c>
      <c r="K14" s="18" t="s">
        <v>30</v>
      </c>
      <c r="L14" s="21">
        <f>(1/N14)*N14</f>
        <v>1</v>
      </c>
      <c r="M14" s="18"/>
      <c r="N14" s="19">
        <f>LARGE(D11:G11,1)</f>
        <v>33.6</v>
      </c>
    </row>
    <row r="15" spans="1:23" ht="30">
      <c r="C15" s="20" t="s">
        <v>10</v>
      </c>
      <c r="D15" s="10">
        <v>86.4</v>
      </c>
      <c r="E15" s="11">
        <v>64</v>
      </c>
      <c r="F15" s="12">
        <v>57.6</v>
      </c>
      <c r="G15" s="13">
        <v>105.6</v>
      </c>
      <c r="H15" s="18"/>
      <c r="I15" s="18" t="s">
        <v>24</v>
      </c>
      <c r="J15" s="18" t="s">
        <v>0</v>
      </c>
      <c r="K15" s="18" t="s">
        <v>30</v>
      </c>
      <c r="L15" s="21">
        <f>(1/N14)*N15</f>
        <v>0.54761904761904756</v>
      </c>
      <c r="M15" s="18"/>
      <c r="N15" s="19">
        <f>LARGE(D11:G11,2)</f>
        <v>18.399999999999999</v>
      </c>
    </row>
    <row r="16" spans="1:23" ht="30">
      <c r="C16" s="20" t="s">
        <v>11</v>
      </c>
      <c r="D16" s="4">
        <v>768</v>
      </c>
      <c r="E16" s="4" t="s">
        <v>12</v>
      </c>
      <c r="F16" s="5" t="s">
        <v>13</v>
      </c>
      <c r="G16" s="6" t="s">
        <v>14</v>
      </c>
      <c r="H16" s="18"/>
      <c r="I16" s="18" t="s">
        <v>25</v>
      </c>
      <c r="J16" s="18" t="s">
        <v>18</v>
      </c>
      <c r="K16" s="18" t="s">
        <v>30</v>
      </c>
      <c r="L16" s="21">
        <f>(1/N14)*N16</f>
        <v>0.3571428571428571</v>
      </c>
      <c r="M16" s="18"/>
      <c r="N16" s="19">
        <f>LARGE(D11:G11,3)</f>
        <v>12</v>
      </c>
    </row>
    <row r="17" spans="2:22" ht="30">
      <c r="C17" s="20" t="s">
        <v>15</v>
      </c>
      <c r="D17" s="4">
        <v>681</v>
      </c>
      <c r="E17" s="4">
        <v>681</v>
      </c>
      <c r="F17" s="5">
        <v>754</v>
      </c>
      <c r="G17" s="6">
        <v>720</v>
      </c>
      <c r="H17" s="18"/>
      <c r="I17" s="18" t="s">
        <v>26</v>
      </c>
      <c r="J17" s="18" t="s">
        <v>1</v>
      </c>
      <c r="K17" s="18" t="s">
        <v>30</v>
      </c>
      <c r="L17" s="21">
        <f>(1/N14)*N17</f>
        <v>0.35416666666666669</v>
      </c>
      <c r="M17" s="18"/>
      <c r="N17" s="19">
        <f>LARGE(D11:G11,4)</f>
        <v>11.9</v>
      </c>
    </row>
    <row r="18" spans="2:22">
      <c r="C18" s="20" t="s">
        <v>16</v>
      </c>
      <c r="D18" s="4">
        <v>90</v>
      </c>
      <c r="E18" s="4">
        <v>90</v>
      </c>
      <c r="F18" s="5">
        <v>65</v>
      </c>
      <c r="G18" s="6">
        <v>80</v>
      </c>
      <c r="H18" s="18"/>
      <c r="I18" s="18"/>
      <c r="J18" s="18"/>
      <c r="K18" s="18"/>
      <c r="L18" s="18"/>
      <c r="M18" s="18"/>
      <c r="N18" s="19"/>
    </row>
    <row r="19" spans="2:22">
      <c r="C19" s="20" t="s">
        <v>17</v>
      </c>
      <c r="D19" s="7">
        <v>3339</v>
      </c>
      <c r="E19" s="7" t="s">
        <v>32</v>
      </c>
      <c r="F19" s="8" t="s">
        <v>33</v>
      </c>
      <c r="G19" s="9">
        <v>2510</v>
      </c>
      <c r="H19" s="18"/>
      <c r="I19" s="18" t="s">
        <v>31</v>
      </c>
      <c r="J19" s="18"/>
      <c r="K19" s="18"/>
      <c r="L19" s="18"/>
      <c r="M19" s="18"/>
      <c r="N19" s="19"/>
    </row>
    <row r="20" spans="2:22">
      <c r="C20" s="22"/>
      <c r="D20" s="18"/>
      <c r="E20" s="18"/>
      <c r="F20" s="18"/>
      <c r="G20" s="18"/>
      <c r="H20" s="18"/>
      <c r="I20" s="18" t="s">
        <v>23</v>
      </c>
      <c r="J20" s="18" t="s">
        <v>1</v>
      </c>
      <c r="K20" s="18" t="s">
        <v>30</v>
      </c>
      <c r="L20" s="21">
        <f>(1/N20)*N20</f>
        <v>1</v>
      </c>
      <c r="M20" s="18"/>
      <c r="N20" s="19">
        <f>LARGE(D15:G15,1)</f>
        <v>105.6</v>
      </c>
    </row>
    <row r="21" spans="2:22">
      <c r="C21" s="20" t="s">
        <v>34</v>
      </c>
      <c r="D21" s="18"/>
      <c r="E21" s="18"/>
      <c r="F21" s="18"/>
      <c r="G21" s="18"/>
      <c r="H21" s="18"/>
      <c r="I21" s="18" t="s">
        <v>24</v>
      </c>
      <c r="J21" s="18" t="s">
        <v>0</v>
      </c>
      <c r="K21" s="18" t="s">
        <v>30</v>
      </c>
      <c r="L21" s="21">
        <f>(1/N20)*N21</f>
        <v>0.81818181818181823</v>
      </c>
      <c r="M21" s="18"/>
      <c r="N21" s="19">
        <f>LARGE(D15:G15,2)</f>
        <v>86.4</v>
      </c>
    </row>
    <row r="22" spans="2:22" ht="30">
      <c r="C22" s="20" t="s">
        <v>35</v>
      </c>
      <c r="D22" s="18"/>
      <c r="E22" s="18"/>
      <c r="F22" s="18"/>
      <c r="G22" s="18"/>
      <c r="H22" s="18"/>
      <c r="I22" s="18" t="s">
        <v>25</v>
      </c>
      <c r="J22" s="18" t="s">
        <v>18</v>
      </c>
      <c r="K22" s="18" t="s">
        <v>30</v>
      </c>
      <c r="L22" s="21">
        <f>(1/N20)*N22</f>
        <v>0.60606060606060608</v>
      </c>
      <c r="M22" s="18"/>
      <c r="N22" s="19">
        <f>LARGE(D15:G15,3)</f>
        <v>64</v>
      </c>
    </row>
    <row r="23" spans="2:22" ht="30.75" thickBot="1">
      <c r="C23" s="23" t="s">
        <v>36</v>
      </c>
      <c r="D23" s="24"/>
      <c r="E23" s="24"/>
      <c r="F23" s="24"/>
      <c r="G23" s="24"/>
      <c r="H23" s="24"/>
      <c r="I23" s="24" t="s">
        <v>26</v>
      </c>
      <c r="J23" s="24" t="s">
        <v>29</v>
      </c>
      <c r="K23" s="24" t="s">
        <v>30</v>
      </c>
      <c r="L23" s="25">
        <f>(1/N20)*N23</f>
        <v>0.54545454545454553</v>
      </c>
      <c r="M23" s="24"/>
      <c r="N23" s="26">
        <f>LARGE(D15:G15,4)</f>
        <v>57.6</v>
      </c>
    </row>
    <row r="26" spans="2:22" ht="15.75" thickBot="1">
      <c r="K26" s="18"/>
    </row>
    <row r="27" spans="2:22" ht="15.75" thickTop="1">
      <c r="B27" s="14"/>
      <c r="C27" s="28" t="s">
        <v>38</v>
      </c>
      <c r="D27" s="15" t="s">
        <v>50</v>
      </c>
      <c r="E27" s="15" t="s">
        <v>47</v>
      </c>
      <c r="F27" s="15" t="s">
        <v>48</v>
      </c>
      <c r="G27" s="16" t="s">
        <v>49</v>
      </c>
      <c r="V27" s="44" t="s">
        <v>72</v>
      </c>
    </row>
    <row r="28" spans="2:22">
      <c r="B28" s="22"/>
      <c r="C28" s="18" t="s">
        <v>39</v>
      </c>
      <c r="D28" s="18">
        <v>150</v>
      </c>
      <c r="E28" s="18"/>
      <c r="F28" s="18">
        <v>179</v>
      </c>
      <c r="G28" s="19"/>
      <c r="V28" s="33"/>
    </row>
    <row r="29" spans="2:22">
      <c r="B29" s="22"/>
      <c r="C29" s="18" t="s">
        <v>40</v>
      </c>
      <c r="D29" s="18">
        <v>151</v>
      </c>
      <c r="E29" s="18"/>
      <c r="F29" s="18">
        <v>197</v>
      </c>
      <c r="G29" s="19"/>
      <c r="V29" s="33"/>
    </row>
    <row r="30" spans="2:22">
      <c r="B30" s="22"/>
      <c r="C30" s="18" t="s">
        <v>41</v>
      </c>
      <c r="D30" s="18">
        <v>165</v>
      </c>
      <c r="E30" s="18">
        <v>153</v>
      </c>
      <c r="F30" s="18">
        <v>209</v>
      </c>
      <c r="G30" s="19">
        <v>231</v>
      </c>
      <c r="V30" s="33"/>
    </row>
    <row r="31" spans="2:22">
      <c r="B31" s="22"/>
      <c r="C31" s="18" t="s">
        <v>45</v>
      </c>
      <c r="D31" s="18"/>
      <c r="E31" s="18">
        <v>174</v>
      </c>
      <c r="F31" s="18"/>
      <c r="G31" s="19">
        <v>245</v>
      </c>
      <c r="I31" s="18"/>
      <c r="V31" s="33"/>
    </row>
    <row r="32" spans="2:22">
      <c r="B32" s="22"/>
      <c r="C32" s="18" t="s">
        <v>46</v>
      </c>
      <c r="D32" s="18"/>
      <c r="E32" s="18">
        <v>176</v>
      </c>
      <c r="F32" s="18"/>
      <c r="G32" s="19">
        <v>254</v>
      </c>
      <c r="I32" s="18"/>
      <c r="V32" s="33"/>
    </row>
    <row r="33" spans="2:22">
      <c r="B33" s="22"/>
      <c r="C33" s="18" t="s">
        <v>43</v>
      </c>
      <c r="D33" s="18">
        <v>202</v>
      </c>
      <c r="E33" s="18"/>
      <c r="F33" s="18">
        <v>274</v>
      </c>
      <c r="G33" s="19"/>
      <c r="I33" s="18"/>
      <c r="V33" s="33"/>
    </row>
    <row r="34" spans="2:22">
      <c r="B34" s="22"/>
      <c r="C34" s="18" t="s">
        <v>44</v>
      </c>
      <c r="D34" s="18">
        <v>201</v>
      </c>
      <c r="E34" s="18">
        <v>190</v>
      </c>
      <c r="F34" s="18">
        <v>309</v>
      </c>
      <c r="G34" s="19">
        <v>290</v>
      </c>
      <c r="I34" s="18"/>
      <c r="V34" s="33"/>
    </row>
    <row r="35" spans="2:22">
      <c r="B35" s="22"/>
      <c r="C35" s="18"/>
      <c r="D35" s="18"/>
      <c r="E35" s="18"/>
      <c r="F35" s="18"/>
      <c r="G35" s="19"/>
      <c r="I35" s="18"/>
      <c r="V35" s="33"/>
    </row>
    <row r="36" spans="2:22">
      <c r="B36" s="22" t="s">
        <v>23</v>
      </c>
      <c r="C36" s="18"/>
      <c r="D36" s="18" t="s">
        <v>30</v>
      </c>
      <c r="E36" s="18"/>
      <c r="F36" s="18" t="s">
        <v>30</v>
      </c>
      <c r="G36" s="29">
        <f>(E36-E38)</f>
        <v>0</v>
      </c>
      <c r="V36" s="33"/>
    </row>
    <row r="37" spans="2:22">
      <c r="B37" s="22" t="s">
        <v>24</v>
      </c>
      <c r="C37" s="18"/>
      <c r="D37" s="18" t="s">
        <v>30</v>
      </c>
      <c r="E37" s="18"/>
      <c r="F37" s="18" t="s">
        <v>30</v>
      </c>
      <c r="G37" s="29">
        <f>(E37-E38)</f>
        <v>0</v>
      </c>
      <c r="V37" s="33"/>
    </row>
    <row r="38" spans="2:22">
      <c r="B38" s="22" t="s">
        <v>25</v>
      </c>
      <c r="C38" s="18"/>
      <c r="D38" s="18" t="s">
        <v>30</v>
      </c>
      <c r="E38" s="18"/>
      <c r="F38" s="18" t="s">
        <v>30</v>
      </c>
      <c r="G38" s="29">
        <f>(E38-E38)</f>
        <v>0</v>
      </c>
      <c r="V38" s="33"/>
    </row>
    <row r="39" spans="2:22">
      <c r="B39" s="22" t="s">
        <v>26</v>
      </c>
      <c r="C39" s="18"/>
      <c r="D39" s="18" t="s">
        <v>30</v>
      </c>
      <c r="E39" s="18"/>
      <c r="F39" s="18" t="s">
        <v>30</v>
      </c>
      <c r="G39" s="30">
        <f>(E39-E38)</f>
        <v>0</v>
      </c>
      <c r="V39" s="33"/>
    </row>
    <row r="40" spans="2:22">
      <c r="B40" s="22" t="s">
        <v>51</v>
      </c>
      <c r="C40" s="18"/>
      <c r="D40" s="18" t="s">
        <v>30</v>
      </c>
      <c r="E40" s="18"/>
      <c r="F40" s="18" t="s">
        <v>30</v>
      </c>
      <c r="G40" s="30">
        <f>(E40-E38)</f>
        <v>0</v>
      </c>
      <c r="V40" s="33"/>
    </row>
    <row r="41" spans="2:22">
      <c r="B41" s="22" t="s">
        <v>52</v>
      </c>
      <c r="C41" s="18"/>
      <c r="D41" s="18" t="s">
        <v>30</v>
      </c>
      <c r="E41" s="18"/>
      <c r="F41" s="18" t="s">
        <v>30</v>
      </c>
      <c r="G41" s="30">
        <f>(E41-E38)</f>
        <v>0</v>
      </c>
      <c r="V41" s="33"/>
    </row>
    <row r="42" spans="2:22" ht="15.75" thickBot="1">
      <c r="B42" s="31" t="s">
        <v>53</v>
      </c>
      <c r="C42" s="24"/>
      <c r="D42" s="24" t="s">
        <v>30</v>
      </c>
      <c r="E42" s="24"/>
      <c r="F42" s="24" t="s">
        <v>30</v>
      </c>
      <c r="G42" s="32">
        <f>(E42-E38)</f>
        <v>0</v>
      </c>
      <c r="V42" s="33"/>
    </row>
    <row r="43" spans="2:22" ht="15.75" thickBot="1">
      <c r="K43" s="18"/>
      <c r="V43" s="33"/>
    </row>
    <row r="44" spans="2:22">
      <c r="C44" s="27" t="s">
        <v>67</v>
      </c>
      <c r="D44" s="15"/>
      <c r="E44" s="15"/>
      <c r="F44" s="15"/>
      <c r="G44" s="15"/>
      <c r="H44" s="15"/>
      <c r="I44" s="15"/>
      <c r="J44" s="16"/>
      <c r="K44" s="18"/>
      <c r="L44" s="36" t="s">
        <v>85</v>
      </c>
      <c r="V44" s="33"/>
    </row>
    <row r="45" spans="2:22">
      <c r="C45" s="22" t="s">
        <v>66</v>
      </c>
      <c r="D45" s="18" t="s">
        <v>41</v>
      </c>
      <c r="E45" s="18" t="s">
        <v>44</v>
      </c>
      <c r="F45" s="18" t="s">
        <v>43</v>
      </c>
      <c r="G45" s="18" t="s">
        <v>42</v>
      </c>
      <c r="H45" s="18" t="s">
        <v>58</v>
      </c>
      <c r="I45" s="18" t="s">
        <v>40</v>
      </c>
      <c r="J45" s="19" t="s">
        <v>59</v>
      </c>
      <c r="K45" s="18"/>
      <c r="L45" s="18" t="s">
        <v>41</v>
      </c>
      <c r="M45" s="18" t="s">
        <v>44</v>
      </c>
      <c r="N45" s="18" t="s">
        <v>43</v>
      </c>
      <c r="O45" s="18" t="s">
        <v>42</v>
      </c>
      <c r="P45" s="18" t="s">
        <v>58</v>
      </c>
      <c r="Q45" s="18" t="s">
        <v>40</v>
      </c>
      <c r="R45" s="18" t="s">
        <v>59</v>
      </c>
      <c r="V45" s="33"/>
    </row>
    <row r="46" spans="2:22">
      <c r="C46" s="22" t="s">
        <v>54</v>
      </c>
      <c r="D46" s="18">
        <v>118</v>
      </c>
      <c r="E46" s="18">
        <v>104</v>
      </c>
      <c r="F46" s="18">
        <v>119</v>
      </c>
      <c r="G46" s="18">
        <v>105</v>
      </c>
      <c r="H46" s="18">
        <v>61</v>
      </c>
      <c r="I46" s="18">
        <v>48</v>
      </c>
      <c r="J46" s="19">
        <v>68</v>
      </c>
      <c r="K46" s="22" t="s">
        <v>54</v>
      </c>
      <c r="L46" s="45">
        <f>1/MAX(D46:J46)*D46</f>
        <v>0.9915966386554621</v>
      </c>
      <c r="M46" s="45">
        <f>1/MAX(D46:J46)*E46</f>
        <v>0.87394957983193278</v>
      </c>
      <c r="N46" s="45">
        <f>1/MAX(D46:J46)*F46</f>
        <v>1</v>
      </c>
      <c r="O46" s="45">
        <f>1/MAX(D46:J46)*G46</f>
        <v>0.88235294117647056</v>
      </c>
      <c r="P46" s="45">
        <f>1/MAX(D46:J46)*H46</f>
        <v>0.51260504201680668</v>
      </c>
      <c r="Q46" s="45">
        <f>1/MAX(D46:J46)*I46</f>
        <v>0.40336134453781514</v>
      </c>
      <c r="R46" s="45">
        <f>1/MAX(D46:J46)*J46</f>
        <v>0.5714285714285714</v>
      </c>
      <c r="V46" s="33"/>
    </row>
    <row r="47" spans="2:22">
      <c r="C47" s="22" t="s">
        <v>55</v>
      </c>
      <c r="D47" s="18">
        <v>103</v>
      </c>
      <c r="E47" s="18">
        <v>93</v>
      </c>
      <c r="F47" s="18">
        <v>104</v>
      </c>
      <c r="G47" s="18">
        <v>90</v>
      </c>
      <c r="H47" s="18">
        <v>42</v>
      </c>
      <c r="I47" s="18">
        <v>35</v>
      </c>
      <c r="J47" s="19">
        <v>57</v>
      </c>
      <c r="K47" s="37" t="s">
        <v>55</v>
      </c>
      <c r="L47" s="46">
        <f t="shared" ref="L47:L49" si="0">1/MAX(D47:J47)*D47</f>
        <v>0.99038461538461542</v>
      </c>
      <c r="M47" s="46">
        <f t="shared" ref="M47:M49" si="1">1/MAX(D47:J47)*E47</f>
        <v>0.89423076923076927</v>
      </c>
      <c r="N47" s="46">
        <f t="shared" ref="N47:N49" si="2">1/MAX(D47:J47)*F47</f>
        <v>1</v>
      </c>
      <c r="O47" s="46">
        <f t="shared" ref="O47:O49" si="3">1/MAX(D47:J47)*G47</f>
        <v>0.86538461538461542</v>
      </c>
      <c r="P47" s="46">
        <f t="shared" ref="P47:P49" si="4">1/MAX(D47:J47)*H47</f>
        <v>0.40384615384615385</v>
      </c>
      <c r="Q47" s="46">
        <f t="shared" ref="Q47:Q49" si="5">1/MAX(D47:J47)*I47</f>
        <v>0.33653846153846156</v>
      </c>
      <c r="R47" s="46">
        <f t="shared" ref="R47:R49" si="6">1/MAX(D47:J47)*J47</f>
        <v>0.54807692307692313</v>
      </c>
      <c r="V47" s="33"/>
    </row>
    <row r="48" spans="2:22">
      <c r="C48" s="22" t="s">
        <v>56</v>
      </c>
      <c r="D48" s="18">
        <v>81</v>
      </c>
      <c r="E48" s="18">
        <v>79</v>
      </c>
      <c r="F48" s="18">
        <v>91</v>
      </c>
      <c r="G48" s="18">
        <v>70</v>
      </c>
      <c r="H48" s="18">
        <v>33</v>
      </c>
      <c r="I48" s="18">
        <v>27</v>
      </c>
      <c r="J48" s="19">
        <v>44</v>
      </c>
      <c r="K48" s="22" t="s">
        <v>56</v>
      </c>
      <c r="L48" s="45">
        <f t="shared" si="0"/>
        <v>0.89010989010989017</v>
      </c>
      <c r="M48" s="45">
        <f t="shared" si="1"/>
        <v>0.86813186813186816</v>
      </c>
      <c r="N48" s="45">
        <f t="shared" si="2"/>
        <v>1</v>
      </c>
      <c r="O48" s="45">
        <f t="shared" si="3"/>
        <v>0.76923076923076927</v>
      </c>
      <c r="P48" s="45">
        <f t="shared" si="4"/>
        <v>0.36263736263736268</v>
      </c>
      <c r="Q48" s="45">
        <f t="shared" si="5"/>
        <v>0.2967032967032967</v>
      </c>
      <c r="R48" s="45">
        <f t="shared" si="6"/>
        <v>0.48351648351648358</v>
      </c>
      <c r="V48" s="33"/>
    </row>
    <row r="49" spans="1:22" ht="15.75" thickBot="1">
      <c r="C49" s="22" t="s">
        <v>57</v>
      </c>
      <c r="D49" s="18">
        <v>52</v>
      </c>
      <c r="E49" s="18">
        <v>51</v>
      </c>
      <c r="F49" s="18">
        <v>59</v>
      </c>
      <c r="G49" s="18">
        <v>45</v>
      </c>
      <c r="H49" s="18">
        <v>18</v>
      </c>
      <c r="I49" s="18">
        <v>15</v>
      </c>
      <c r="J49" s="19">
        <v>29</v>
      </c>
      <c r="K49" s="62" t="s">
        <v>57</v>
      </c>
      <c r="L49" s="46">
        <f t="shared" si="0"/>
        <v>0.88135593220338981</v>
      </c>
      <c r="M49" s="46">
        <f t="shared" si="1"/>
        <v>0.86440677966101698</v>
      </c>
      <c r="N49" s="46">
        <f t="shared" si="2"/>
        <v>1</v>
      </c>
      <c r="O49" s="46">
        <f t="shared" si="3"/>
        <v>0.76271186440677963</v>
      </c>
      <c r="P49" s="46">
        <f t="shared" si="4"/>
        <v>0.30508474576271188</v>
      </c>
      <c r="Q49" s="46">
        <f t="shared" si="5"/>
        <v>0.25423728813559321</v>
      </c>
      <c r="R49" s="46">
        <f t="shared" si="6"/>
        <v>0.49152542372881358</v>
      </c>
      <c r="V49" s="33"/>
    </row>
    <row r="50" spans="1:22">
      <c r="C50" s="22"/>
      <c r="D50" s="18"/>
      <c r="E50" s="18"/>
      <c r="F50" s="18"/>
      <c r="G50" s="18"/>
      <c r="H50" s="18"/>
      <c r="I50" s="18"/>
      <c r="J50" s="19"/>
      <c r="K50" s="18"/>
      <c r="V50" s="33"/>
    </row>
    <row r="51" spans="1:22">
      <c r="C51" s="22"/>
      <c r="D51" s="18"/>
      <c r="E51" s="18"/>
      <c r="F51" s="18"/>
      <c r="G51" s="18"/>
      <c r="H51" s="18"/>
      <c r="I51" s="18"/>
      <c r="J51" s="19"/>
      <c r="K51" s="18"/>
      <c r="V51" s="33"/>
    </row>
    <row r="52" spans="1:22">
      <c r="A52" s="18"/>
      <c r="C52" s="22" t="s">
        <v>60</v>
      </c>
      <c r="D52" s="18" t="s">
        <v>41</v>
      </c>
      <c r="E52" s="18" t="s">
        <v>44</v>
      </c>
      <c r="F52" s="18" t="s">
        <v>43</v>
      </c>
      <c r="G52" s="18" t="s">
        <v>42</v>
      </c>
      <c r="H52" s="18" t="s">
        <v>58</v>
      </c>
      <c r="I52" s="18" t="s">
        <v>40</v>
      </c>
      <c r="J52" s="19" t="s">
        <v>59</v>
      </c>
      <c r="K52" s="18"/>
      <c r="L52" s="18" t="s">
        <v>41</v>
      </c>
      <c r="M52" s="18" t="s">
        <v>44</v>
      </c>
      <c r="N52" s="18" t="s">
        <v>43</v>
      </c>
      <c r="O52" s="18" t="s">
        <v>42</v>
      </c>
      <c r="P52" s="18" t="s">
        <v>58</v>
      </c>
      <c r="Q52" s="18" t="s">
        <v>40</v>
      </c>
      <c r="R52" s="18" t="s">
        <v>59</v>
      </c>
      <c r="V52" s="33"/>
    </row>
    <row r="53" spans="1:22">
      <c r="A53" s="18"/>
      <c r="C53" s="22" t="s">
        <v>54</v>
      </c>
      <c r="D53" s="18">
        <v>81</v>
      </c>
      <c r="E53" s="18">
        <v>64</v>
      </c>
      <c r="F53" s="18">
        <v>84</v>
      </c>
      <c r="G53" s="18">
        <v>70</v>
      </c>
      <c r="H53" s="18">
        <v>30</v>
      </c>
      <c r="I53" s="18">
        <v>35</v>
      </c>
      <c r="J53" s="19">
        <v>61</v>
      </c>
      <c r="K53" s="22" t="s">
        <v>54</v>
      </c>
      <c r="L53" s="45">
        <f>1/MAX(D53:J53)*D53</f>
        <v>0.96428571428571419</v>
      </c>
      <c r="M53" s="45">
        <f>1/MAX(D53:J53)*E53</f>
        <v>0.76190476190476186</v>
      </c>
      <c r="N53" s="45">
        <f>1/MAX(D53:J53)*F53</f>
        <v>1</v>
      </c>
      <c r="O53" s="45">
        <f>1/MAX(D53:J53)*G53</f>
        <v>0.83333333333333326</v>
      </c>
      <c r="P53" s="45">
        <f>1/MAX(D53:J53)*H53</f>
        <v>0.3571428571428571</v>
      </c>
      <c r="Q53" s="45">
        <f>1/MAX(D53:J53)*I53</f>
        <v>0.41666666666666663</v>
      </c>
      <c r="R53" s="45">
        <f>1/MAX(D53:J53)*J53</f>
        <v>0.72619047619047616</v>
      </c>
      <c r="V53" s="33"/>
    </row>
    <row r="54" spans="1:22">
      <c r="A54" s="18"/>
      <c r="C54" s="22" t="s">
        <v>55</v>
      </c>
      <c r="D54" s="18">
        <v>68</v>
      </c>
      <c r="E54" s="18">
        <v>53</v>
      </c>
      <c r="F54" s="18">
        <v>72</v>
      </c>
      <c r="G54" s="18">
        <v>54</v>
      </c>
      <c r="H54" s="18">
        <v>24</v>
      </c>
      <c r="I54" s="18">
        <v>26</v>
      </c>
      <c r="J54" s="19">
        <v>45</v>
      </c>
      <c r="K54" s="37" t="s">
        <v>55</v>
      </c>
      <c r="L54" s="46">
        <f t="shared" ref="L54:L56" si="7">1/MAX(D54:J54)*D54</f>
        <v>0.94444444444444442</v>
      </c>
      <c r="M54" s="46">
        <f t="shared" ref="M54:M56" si="8">1/MAX(D54:J54)*E54</f>
        <v>0.73611111111111105</v>
      </c>
      <c r="N54" s="46">
        <f t="shared" ref="N54:N56" si="9">1/MAX(D54:J54)*F54</f>
        <v>1</v>
      </c>
      <c r="O54" s="46">
        <f t="shared" ref="O54:O56" si="10">1/MAX(D54:J54)*G54</f>
        <v>0.75</v>
      </c>
      <c r="P54" s="46">
        <f t="shared" ref="P54:P56" si="11">1/MAX(D54:J54)*H54</f>
        <v>0.33333333333333331</v>
      </c>
      <c r="Q54" s="46">
        <f t="shared" ref="Q54:Q56" si="12">1/MAX(D54:J54)*I54</f>
        <v>0.3611111111111111</v>
      </c>
      <c r="R54" s="46">
        <f t="shared" ref="R54:R56" si="13">1/MAX(D54:J54)*J54</f>
        <v>0.625</v>
      </c>
      <c r="V54" s="33"/>
    </row>
    <row r="55" spans="1:22">
      <c r="A55" s="18"/>
      <c r="C55" s="22" t="s">
        <v>56</v>
      </c>
      <c r="D55" s="18">
        <v>58</v>
      </c>
      <c r="E55" s="18">
        <v>48</v>
      </c>
      <c r="F55" s="18">
        <v>65</v>
      </c>
      <c r="G55" s="18">
        <v>46</v>
      </c>
      <c r="H55" s="18">
        <v>16</v>
      </c>
      <c r="I55" s="18">
        <v>22</v>
      </c>
      <c r="J55" s="19">
        <v>39</v>
      </c>
      <c r="K55" s="22" t="s">
        <v>56</v>
      </c>
      <c r="L55" s="45">
        <f t="shared" si="7"/>
        <v>0.89230769230769236</v>
      </c>
      <c r="M55" s="45">
        <f t="shared" si="8"/>
        <v>0.7384615384615385</v>
      </c>
      <c r="N55" s="45">
        <f t="shared" si="9"/>
        <v>1</v>
      </c>
      <c r="O55" s="45">
        <f t="shared" si="10"/>
        <v>0.70769230769230773</v>
      </c>
      <c r="P55" s="45">
        <f t="shared" si="11"/>
        <v>0.24615384615384617</v>
      </c>
      <c r="Q55" s="45">
        <f t="shared" si="12"/>
        <v>0.33846153846153848</v>
      </c>
      <c r="R55" s="45">
        <f t="shared" si="13"/>
        <v>0.60000000000000009</v>
      </c>
      <c r="V55" s="33"/>
    </row>
    <row r="56" spans="1:22" ht="15.75" thickBot="1">
      <c r="A56" s="18"/>
      <c r="C56" s="22" t="s">
        <v>57</v>
      </c>
      <c r="D56" s="18">
        <v>34</v>
      </c>
      <c r="E56" s="18">
        <v>29</v>
      </c>
      <c r="F56" s="18">
        <v>39</v>
      </c>
      <c r="G56" s="18">
        <v>28</v>
      </c>
      <c r="H56" s="18">
        <v>8</v>
      </c>
      <c r="I56" s="18">
        <v>11</v>
      </c>
      <c r="J56" s="19">
        <v>23</v>
      </c>
      <c r="K56" s="62" t="s">
        <v>57</v>
      </c>
      <c r="L56" s="46">
        <f t="shared" si="7"/>
        <v>0.87179487179487181</v>
      </c>
      <c r="M56" s="46">
        <f t="shared" si="8"/>
        <v>0.74358974358974361</v>
      </c>
      <c r="N56" s="46">
        <f t="shared" si="9"/>
        <v>1</v>
      </c>
      <c r="O56" s="46">
        <f t="shared" si="10"/>
        <v>0.71794871794871795</v>
      </c>
      <c r="P56" s="46">
        <f t="shared" si="11"/>
        <v>0.20512820512820512</v>
      </c>
      <c r="Q56" s="46">
        <f t="shared" si="12"/>
        <v>0.28205128205128205</v>
      </c>
      <c r="R56" s="46">
        <f t="shared" si="13"/>
        <v>0.58974358974358976</v>
      </c>
      <c r="V56" s="33"/>
    </row>
    <row r="57" spans="1:22">
      <c r="C57" s="22"/>
      <c r="D57" s="18"/>
      <c r="E57" s="18"/>
      <c r="F57" s="18"/>
      <c r="G57" s="18"/>
      <c r="H57" s="18"/>
      <c r="I57" s="18"/>
      <c r="J57" s="19"/>
      <c r="K57" s="18"/>
      <c r="V57" s="33"/>
    </row>
    <row r="58" spans="1:22">
      <c r="C58" s="22"/>
      <c r="D58" s="18"/>
      <c r="E58" s="18"/>
      <c r="F58" s="18"/>
      <c r="G58" s="18"/>
      <c r="H58" s="18"/>
      <c r="I58" s="18"/>
      <c r="J58" s="19"/>
      <c r="K58" s="18"/>
      <c r="V58" s="33"/>
    </row>
    <row r="59" spans="1:22">
      <c r="A59" s="18"/>
      <c r="C59" s="22" t="s">
        <v>61</v>
      </c>
      <c r="D59" s="18" t="s">
        <v>41</v>
      </c>
      <c r="E59" s="18" t="s">
        <v>44</v>
      </c>
      <c r="F59" s="18" t="s">
        <v>43</v>
      </c>
      <c r="G59" s="18" t="s">
        <v>42</v>
      </c>
      <c r="H59" s="18" t="s">
        <v>58</v>
      </c>
      <c r="I59" s="18" t="s">
        <v>40</v>
      </c>
      <c r="J59" s="19" t="s">
        <v>59</v>
      </c>
      <c r="K59" s="18"/>
      <c r="L59" s="18" t="s">
        <v>41</v>
      </c>
      <c r="M59" s="18" t="s">
        <v>44</v>
      </c>
      <c r="N59" s="18" t="s">
        <v>43</v>
      </c>
      <c r="O59" s="18" t="s">
        <v>42</v>
      </c>
      <c r="P59" s="18" t="s">
        <v>58</v>
      </c>
      <c r="Q59" s="18" t="s">
        <v>40</v>
      </c>
      <c r="R59" s="18" t="s">
        <v>59</v>
      </c>
      <c r="V59" s="33"/>
    </row>
    <row r="60" spans="1:22">
      <c r="A60" s="18"/>
      <c r="C60" s="22" t="s">
        <v>54</v>
      </c>
      <c r="D60" s="18">
        <v>68</v>
      </c>
      <c r="E60" s="18">
        <v>45</v>
      </c>
      <c r="F60" s="18">
        <v>65</v>
      </c>
      <c r="G60" s="18">
        <v>47</v>
      </c>
      <c r="H60" s="18">
        <v>24</v>
      </c>
      <c r="I60" s="18">
        <v>25</v>
      </c>
      <c r="J60" s="19">
        <v>32</v>
      </c>
      <c r="K60" s="22" t="s">
        <v>54</v>
      </c>
      <c r="L60" s="45">
        <f>1/MAX(D60:J60)*D60</f>
        <v>1</v>
      </c>
      <c r="M60" s="45">
        <f>1/MAX(D60:J60)*E60</f>
        <v>0.66176470588235292</v>
      </c>
      <c r="N60" s="45">
        <f>1/MAX(D60:J60)*F60</f>
        <v>0.95588235294117641</v>
      </c>
      <c r="O60" s="45">
        <f>1/MAX(D60:J60)*G60</f>
        <v>0.69117647058823528</v>
      </c>
      <c r="P60" s="45">
        <f>1/MAX(D60:J60)*H60</f>
        <v>0.3529411764705882</v>
      </c>
      <c r="Q60" s="45">
        <f>1/MAX(D60:J60)*I60</f>
        <v>0.36764705882352938</v>
      </c>
      <c r="R60" s="45">
        <f>1/MAX(D60:J60)*J60</f>
        <v>0.47058823529411764</v>
      </c>
      <c r="V60" s="33"/>
    </row>
    <row r="61" spans="1:22">
      <c r="A61" s="18"/>
      <c r="C61" s="22" t="s">
        <v>55</v>
      </c>
      <c r="D61" s="18">
        <v>52</v>
      </c>
      <c r="E61" s="18">
        <v>38</v>
      </c>
      <c r="F61" s="18">
        <v>55</v>
      </c>
      <c r="G61" s="18">
        <v>38</v>
      </c>
      <c r="H61" s="18">
        <v>18</v>
      </c>
      <c r="I61" s="18">
        <v>19</v>
      </c>
      <c r="J61" s="19">
        <v>27</v>
      </c>
      <c r="K61" s="37" t="s">
        <v>55</v>
      </c>
      <c r="L61" s="46">
        <f t="shared" ref="L61:L63" si="14">1/MAX(D61:J61)*D61</f>
        <v>0.94545454545454544</v>
      </c>
      <c r="M61" s="46">
        <f t="shared" ref="M61:M63" si="15">1/MAX(D61:J61)*E61</f>
        <v>0.69090909090909092</v>
      </c>
      <c r="N61" s="46">
        <f t="shared" ref="N61:N63" si="16">1/MAX(D61:J61)*F61</f>
        <v>1</v>
      </c>
      <c r="O61" s="46">
        <f t="shared" ref="O61:O63" si="17">1/MAX(D61:J61)*G61</f>
        <v>0.69090909090909092</v>
      </c>
      <c r="P61" s="46">
        <f t="shared" ref="P61:P63" si="18">1/MAX(D61:J61)*H61</f>
        <v>0.32727272727272727</v>
      </c>
      <c r="Q61" s="46">
        <f t="shared" ref="Q61:Q63" si="19">1/MAX(D61:J61)*I61</f>
        <v>0.34545454545454546</v>
      </c>
      <c r="R61" s="46">
        <f t="shared" ref="R61:R63" si="20">1/MAX(D61:J61)*J61</f>
        <v>0.49090909090909091</v>
      </c>
      <c r="V61" s="33"/>
    </row>
    <row r="62" spans="1:22">
      <c r="A62" s="18"/>
      <c r="C62" s="22" t="s">
        <v>56</v>
      </c>
      <c r="D62" s="18">
        <v>43</v>
      </c>
      <c r="E62" s="18">
        <v>32</v>
      </c>
      <c r="F62" s="18">
        <v>48</v>
      </c>
      <c r="G62" s="18">
        <v>32</v>
      </c>
      <c r="H62" s="18">
        <v>15</v>
      </c>
      <c r="I62" s="18">
        <v>16</v>
      </c>
      <c r="J62" s="19">
        <v>22</v>
      </c>
      <c r="K62" s="22" t="s">
        <v>56</v>
      </c>
      <c r="L62" s="45">
        <f t="shared" si="14"/>
        <v>0.89583333333333326</v>
      </c>
      <c r="M62" s="45">
        <f t="shared" si="15"/>
        <v>0.66666666666666663</v>
      </c>
      <c r="N62" s="45">
        <f t="shared" si="16"/>
        <v>1</v>
      </c>
      <c r="O62" s="45">
        <f t="shared" si="17"/>
        <v>0.66666666666666663</v>
      </c>
      <c r="P62" s="45">
        <f t="shared" si="18"/>
        <v>0.3125</v>
      </c>
      <c r="Q62" s="45">
        <f t="shared" si="19"/>
        <v>0.33333333333333331</v>
      </c>
      <c r="R62" s="45">
        <f t="shared" si="20"/>
        <v>0.45833333333333331</v>
      </c>
      <c r="V62" s="33"/>
    </row>
    <row r="63" spans="1:22" ht="15.75" thickBot="1">
      <c r="A63" s="18"/>
      <c r="C63" s="22" t="s">
        <v>57</v>
      </c>
      <c r="D63" s="18">
        <v>30</v>
      </c>
      <c r="E63" s="18">
        <v>21</v>
      </c>
      <c r="F63" s="18">
        <v>33</v>
      </c>
      <c r="G63" s="18">
        <v>21</v>
      </c>
      <c r="H63" s="18">
        <v>9</v>
      </c>
      <c r="I63" s="18">
        <v>9</v>
      </c>
      <c r="J63" s="19">
        <v>16</v>
      </c>
      <c r="K63" s="62" t="s">
        <v>57</v>
      </c>
      <c r="L63" s="46">
        <f t="shared" si="14"/>
        <v>0.90909090909090917</v>
      </c>
      <c r="M63" s="46">
        <f t="shared" si="15"/>
        <v>0.63636363636363635</v>
      </c>
      <c r="N63" s="46">
        <f t="shared" si="16"/>
        <v>1</v>
      </c>
      <c r="O63" s="46">
        <f t="shared" si="17"/>
        <v>0.63636363636363635</v>
      </c>
      <c r="P63" s="46">
        <f t="shared" si="18"/>
        <v>0.27272727272727271</v>
      </c>
      <c r="Q63" s="46">
        <f t="shared" si="19"/>
        <v>0.27272727272727271</v>
      </c>
      <c r="R63" s="46">
        <f t="shared" si="20"/>
        <v>0.48484848484848486</v>
      </c>
      <c r="V63" s="33"/>
    </row>
    <row r="64" spans="1:22">
      <c r="A64" s="18"/>
      <c r="C64" s="22"/>
      <c r="D64" s="18"/>
      <c r="E64" s="18"/>
      <c r="F64" s="18"/>
      <c r="G64" s="18"/>
      <c r="H64" s="18"/>
      <c r="I64" s="18"/>
      <c r="J64" s="19"/>
      <c r="K64" s="18"/>
      <c r="V64" s="33"/>
    </row>
    <row r="65" spans="1:22">
      <c r="A65" s="18"/>
      <c r="C65" s="22"/>
      <c r="D65" s="18"/>
      <c r="E65" s="18"/>
      <c r="F65" s="18"/>
      <c r="G65" s="18"/>
      <c r="H65" s="18"/>
      <c r="I65" s="18"/>
      <c r="J65" s="19"/>
      <c r="K65" s="18"/>
      <c r="V65" s="33"/>
    </row>
    <row r="66" spans="1:22">
      <c r="A66" s="18"/>
      <c r="C66" s="22" t="s">
        <v>62</v>
      </c>
      <c r="D66" s="18" t="s">
        <v>41</v>
      </c>
      <c r="E66" s="18" t="s">
        <v>44</v>
      </c>
      <c r="F66" s="18" t="s">
        <v>43</v>
      </c>
      <c r="G66" s="18" t="s">
        <v>42</v>
      </c>
      <c r="H66" s="18" t="s">
        <v>58</v>
      </c>
      <c r="I66" s="18" t="s">
        <v>40</v>
      </c>
      <c r="J66" s="19" t="s">
        <v>59</v>
      </c>
      <c r="K66" s="18"/>
      <c r="L66" s="18" t="s">
        <v>41</v>
      </c>
      <c r="M66" s="18" t="s">
        <v>44</v>
      </c>
      <c r="N66" s="18" t="s">
        <v>43</v>
      </c>
      <c r="O66" s="18" t="s">
        <v>42</v>
      </c>
      <c r="P66" s="18" t="s">
        <v>58</v>
      </c>
      <c r="Q66" s="18" t="s">
        <v>40</v>
      </c>
      <c r="R66" s="18" t="s">
        <v>59</v>
      </c>
      <c r="V66" s="33"/>
    </row>
    <row r="67" spans="1:22">
      <c r="A67" s="18"/>
      <c r="C67" s="22" t="s">
        <v>54</v>
      </c>
      <c r="D67" s="18">
        <v>82</v>
      </c>
      <c r="E67" s="18">
        <v>61</v>
      </c>
      <c r="F67" s="18">
        <v>83</v>
      </c>
      <c r="G67" s="18"/>
      <c r="H67" s="18"/>
      <c r="I67" s="18">
        <v>50</v>
      </c>
      <c r="J67" s="19">
        <v>42</v>
      </c>
      <c r="K67" s="22" t="s">
        <v>54</v>
      </c>
      <c r="L67" s="45">
        <f>1/MAX(D67:J67)*D67</f>
        <v>0.98795180722891573</v>
      </c>
      <c r="M67" s="45">
        <f>1/MAX(D67:J67)*E67</f>
        <v>0.73493975903614461</v>
      </c>
      <c r="N67" s="45">
        <f>1/MAX(D67:J67)*F67</f>
        <v>1</v>
      </c>
      <c r="O67" s="45">
        <f>1/MAX(D67:J67)*G67</f>
        <v>0</v>
      </c>
      <c r="P67" s="45">
        <f>1/MAX(D67:J67)*H67</f>
        <v>0</v>
      </c>
      <c r="Q67" s="45">
        <f>1/MAX(D67:J67)*I67</f>
        <v>0.60240963855421692</v>
      </c>
      <c r="R67" s="45">
        <f>1/MAX(D67:J67)*J67</f>
        <v>0.50602409638554224</v>
      </c>
      <c r="V67" s="33"/>
    </row>
    <row r="68" spans="1:22">
      <c r="A68" s="18"/>
      <c r="C68" s="22" t="s">
        <v>55</v>
      </c>
      <c r="D68" s="18">
        <v>62</v>
      </c>
      <c r="E68" s="18">
        <v>51</v>
      </c>
      <c r="F68" s="18">
        <v>70</v>
      </c>
      <c r="G68" s="18"/>
      <c r="H68" s="18"/>
      <c r="I68" s="18">
        <v>39</v>
      </c>
      <c r="J68" s="19">
        <v>37</v>
      </c>
      <c r="K68" s="37" t="s">
        <v>55</v>
      </c>
      <c r="L68" s="46">
        <f t="shared" ref="L68:L70" si="21">1/MAX(D68:J68)*D68</f>
        <v>0.88571428571428568</v>
      </c>
      <c r="M68" s="46">
        <f t="shared" ref="M68:M70" si="22">1/MAX(D68:J68)*E68</f>
        <v>0.72857142857142854</v>
      </c>
      <c r="N68" s="46">
        <f t="shared" ref="N68:N70" si="23">1/MAX(D68:J68)*F68</f>
        <v>1</v>
      </c>
      <c r="O68" s="46">
        <f t="shared" ref="O68:O70" si="24">1/MAX(D68:J68)*G68</f>
        <v>0</v>
      </c>
      <c r="P68" s="46">
        <f t="shared" ref="P68:P70" si="25">1/MAX(D68:J68)*H68</f>
        <v>0</v>
      </c>
      <c r="Q68" s="46">
        <f t="shared" ref="Q68:Q70" si="26">1/MAX(D68:J68)*I68</f>
        <v>0.55714285714285716</v>
      </c>
      <c r="R68" s="46">
        <f t="shared" ref="R68:R70" si="27">1/MAX(D68:J68)*J68</f>
        <v>0.52857142857142858</v>
      </c>
      <c r="V68" s="33"/>
    </row>
    <row r="69" spans="1:22">
      <c r="A69" s="18"/>
      <c r="C69" s="22" t="s">
        <v>56</v>
      </c>
      <c r="D69" s="18">
        <v>55</v>
      </c>
      <c r="E69" s="18">
        <v>46</v>
      </c>
      <c r="F69" s="18">
        <v>67</v>
      </c>
      <c r="G69" s="18"/>
      <c r="H69" s="18"/>
      <c r="I69" s="18">
        <v>31</v>
      </c>
      <c r="J69" s="19">
        <v>31</v>
      </c>
      <c r="K69" s="22" t="s">
        <v>56</v>
      </c>
      <c r="L69" s="45">
        <f t="shared" si="21"/>
        <v>0.82089552238805974</v>
      </c>
      <c r="M69" s="45">
        <f t="shared" si="22"/>
        <v>0.68656716417910446</v>
      </c>
      <c r="N69" s="45">
        <f t="shared" si="23"/>
        <v>1</v>
      </c>
      <c r="O69" s="45">
        <f t="shared" si="24"/>
        <v>0</v>
      </c>
      <c r="P69" s="45">
        <f t="shared" si="25"/>
        <v>0</v>
      </c>
      <c r="Q69" s="45">
        <f t="shared" si="26"/>
        <v>0.46268656716417911</v>
      </c>
      <c r="R69" s="45">
        <f t="shared" si="27"/>
        <v>0.46268656716417911</v>
      </c>
      <c r="V69" s="33"/>
    </row>
    <row r="70" spans="1:22" ht="15.75" thickBot="1">
      <c r="A70" s="18"/>
      <c r="C70" s="22" t="s">
        <v>57</v>
      </c>
      <c r="D70" s="18">
        <v>34</v>
      </c>
      <c r="E70" s="18">
        <v>31</v>
      </c>
      <c r="F70" s="18">
        <v>45</v>
      </c>
      <c r="G70" s="18"/>
      <c r="H70" s="18"/>
      <c r="I70" s="18">
        <v>19</v>
      </c>
      <c r="J70" s="19">
        <v>23</v>
      </c>
      <c r="K70" s="62" t="s">
        <v>57</v>
      </c>
      <c r="L70" s="46">
        <f t="shared" si="21"/>
        <v>0.75555555555555554</v>
      </c>
      <c r="M70" s="46">
        <f t="shared" si="22"/>
        <v>0.68888888888888888</v>
      </c>
      <c r="N70" s="46">
        <f t="shared" si="23"/>
        <v>1</v>
      </c>
      <c r="O70" s="46">
        <f t="shared" si="24"/>
        <v>0</v>
      </c>
      <c r="P70" s="46">
        <f t="shared" si="25"/>
        <v>0</v>
      </c>
      <c r="Q70" s="46">
        <f t="shared" si="26"/>
        <v>0.42222222222222222</v>
      </c>
      <c r="R70" s="46">
        <f t="shared" si="27"/>
        <v>0.51111111111111118</v>
      </c>
      <c r="V70" s="33"/>
    </row>
    <row r="71" spans="1:22">
      <c r="A71" s="18"/>
      <c r="C71" s="22"/>
      <c r="D71" s="18"/>
      <c r="E71" s="18"/>
      <c r="F71" s="18"/>
      <c r="G71" s="18"/>
      <c r="H71" s="18"/>
      <c r="I71" s="18"/>
      <c r="J71" s="19"/>
      <c r="K71" s="18"/>
      <c r="V71" s="33"/>
    </row>
    <row r="72" spans="1:22">
      <c r="A72" s="18"/>
      <c r="C72" s="22"/>
      <c r="D72" s="18"/>
      <c r="E72" s="18"/>
      <c r="F72" s="18"/>
      <c r="G72" s="18"/>
      <c r="H72" s="18"/>
      <c r="I72" s="18"/>
      <c r="J72" s="19"/>
      <c r="K72" s="18"/>
      <c r="V72" s="33"/>
    </row>
    <row r="73" spans="1:22">
      <c r="A73" s="18"/>
      <c r="C73" s="22" t="s">
        <v>63</v>
      </c>
      <c r="D73" s="18" t="s">
        <v>41</v>
      </c>
      <c r="E73" s="18" t="s">
        <v>44</v>
      </c>
      <c r="F73" s="18" t="s">
        <v>43</v>
      </c>
      <c r="G73" s="18" t="s">
        <v>42</v>
      </c>
      <c r="H73" s="18" t="s">
        <v>58</v>
      </c>
      <c r="I73" s="18" t="s">
        <v>40</v>
      </c>
      <c r="J73" s="19" t="s">
        <v>59</v>
      </c>
      <c r="K73" s="18"/>
      <c r="L73" s="18" t="s">
        <v>41</v>
      </c>
      <c r="M73" s="18" t="s">
        <v>44</v>
      </c>
      <c r="N73" s="18" t="s">
        <v>43</v>
      </c>
      <c r="O73" s="18" t="s">
        <v>42</v>
      </c>
      <c r="P73" s="18" t="s">
        <v>58</v>
      </c>
      <c r="Q73" s="18" t="s">
        <v>40</v>
      </c>
      <c r="R73" s="18" t="s">
        <v>59</v>
      </c>
      <c r="V73" s="33"/>
    </row>
    <row r="74" spans="1:22">
      <c r="A74" s="18"/>
      <c r="C74" s="35" t="s">
        <v>54</v>
      </c>
      <c r="D74" s="18">
        <v>153</v>
      </c>
      <c r="E74" s="18">
        <v>154</v>
      </c>
      <c r="F74" s="18">
        <v>159</v>
      </c>
      <c r="G74" s="18"/>
      <c r="H74" s="18"/>
      <c r="I74" s="18">
        <v>83</v>
      </c>
      <c r="J74" s="19">
        <v>100</v>
      </c>
      <c r="K74" s="22" t="s">
        <v>54</v>
      </c>
      <c r="L74" s="45">
        <f>1/MAX(D74:J74)*D74</f>
        <v>0.96226415094339623</v>
      </c>
      <c r="M74" s="45">
        <f>1/MAX(D74:J74)*E74</f>
        <v>0.96855345911949686</v>
      </c>
      <c r="N74" s="45">
        <f>1/MAX(D74:J74)*F74</f>
        <v>1</v>
      </c>
      <c r="O74" s="45">
        <f>1/MAX(D74:J74)*G74</f>
        <v>0</v>
      </c>
      <c r="P74" s="45">
        <f>1/MAX(D74:J74)*H74</f>
        <v>0</v>
      </c>
      <c r="Q74" s="45">
        <f>1/MAX(D74:J74)*I74</f>
        <v>0.5220125786163522</v>
      </c>
      <c r="R74" s="45">
        <f>1/MAX(D74:J74)*J74</f>
        <v>0.62893081761006298</v>
      </c>
      <c r="V74" s="33"/>
    </row>
    <row r="75" spans="1:22">
      <c r="A75" s="18"/>
      <c r="C75" s="35" t="s">
        <v>55</v>
      </c>
      <c r="D75" s="18">
        <v>136</v>
      </c>
      <c r="E75" s="18">
        <v>135</v>
      </c>
      <c r="F75" s="18">
        <v>143</v>
      </c>
      <c r="G75" s="18"/>
      <c r="H75" s="18"/>
      <c r="I75" s="18">
        <v>60</v>
      </c>
      <c r="J75" s="19">
        <v>89</v>
      </c>
      <c r="K75" s="37" t="s">
        <v>55</v>
      </c>
      <c r="L75" s="46">
        <f t="shared" ref="L75:L77" si="28">1/MAX(D75:J75)*D75</f>
        <v>0.95104895104895104</v>
      </c>
      <c r="M75" s="46">
        <f t="shared" ref="M75:M77" si="29">1/MAX(D75:J75)*E75</f>
        <v>0.94405594405594406</v>
      </c>
      <c r="N75" s="46">
        <f t="shared" ref="N75:N77" si="30">1/MAX(D75:J75)*F75</f>
        <v>1</v>
      </c>
      <c r="O75" s="46">
        <f t="shared" ref="O75:O77" si="31">1/MAX(D75:J75)*G75</f>
        <v>0</v>
      </c>
      <c r="P75" s="46">
        <f t="shared" ref="P75:P77" si="32">1/MAX(D75:J75)*H75</f>
        <v>0</v>
      </c>
      <c r="Q75" s="46">
        <f t="shared" ref="Q75:Q77" si="33">1/MAX(D75:J75)*I75</f>
        <v>0.41958041958041958</v>
      </c>
      <c r="R75" s="46">
        <f t="shared" ref="R75:R77" si="34">1/MAX(D75:J75)*J75</f>
        <v>0.6223776223776224</v>
      </c>
      <c r="V75" s="33"/>
    </row>
    <row r="76" spans="1:22">
      <c r="A76" s="18"/>
      <c r="C76" s="35" t="s">
        <v>56</v>
      </c>
      <c r="D76" s="18">
        <v>124</v>
      </c>
      <c r="E76" s="18">
        <v>119</v>
      </c>
      <c r="F76" s="18">
        <v>130</v>
      </c>
      <c r="G76" s="18"/>
      <c r="H76" s="18"/>
      <c r="I76" s="18">
        <v>53</v>
      </c>
      <c r="J76" s="19">
        <v>81</v>
      </c>
      <c r="K76" s="22" t="s">
        <v>56</v>
      </c>
      <c r="L76" s="45">
        <f t="shared" si="28"/>
        <v>0.9538461538461539</v>
      </c>
      <c r="M76" s="45">
        <f t="shared" si="29"/>
        <v>0.91538461538461546</v>
      </c>
      <c r="N76" s="45">
        <f t="shared" si="30"/>
        <v>1</v>
      </c>
      <c r="O76" s="45">
        <f t="shared" si="31"/>
        <v>0</v>
      </c>
      <c r="P76" s="45">
        <f t="shared" si="32"/>
        <v>0</v>
      </c>
      <c r="Q76" s="45">
        <f t="shared" si="33"/>
        <v>0.40769230769230769</v>
      </c>
      <c r="R76" s="45">
        <f t="shared" si="34"/>
        <v>0.62307692307692308</v>
      </c>
      <c r="V76" s="33"/>
    </row>
    <row r="77" spans="1:22" ht="15.75" thickBot="1">
      <c r="A77" s="18"/>
      <c r="C77" s="35" t="s">
        <v>57</v>
      </c>
      <c r="D77" s="18">
        <v>81</v>
      </c>
      <c r="E77" s="18">
        <v>72</v>
      </c>
      <c r="F77" s="18">
        <v>89</v>
      </c>
      <c r="G77" s="18"/>
      <c r="H77" s="18"/>
      <c r="I77" s="18">
        <v>31</v>
      </c>
      <c r="J77" s="19">
        <v>50</v>
      </c>
      <c r="K77" s="62" t="s">
        <v>57</v>
      </c>
      <c r="L77" s="46">
        <f t="shared" si="28"/>
        <v>0.9101123595505618</v>
      </c>
      <c r="M77" s="46">
        <f t="shared" si="29"/>
        <v>0.8089887640449438</v>
      </c>
      <c r="N77" s="46">
        <f t="shared" si="30"/>
        <v>1</v>
      </c>
      <c r="O77" s="46">
        <f t="shared" si="31"/>
        <v>0</v>
      </c>
      <c r="P77" s="46">
        <f t="shared" si="32"/>
        <v>0</v>
      </c>
      <c r="Q77" s="46">
        <f t="shared" si="33"/>
        <v>0.348314606741573</v>
      </c>
      <c r="R77" s="46">
        <f t="shared" si="34"/>
        <v>0.5617977528089888</v>
      </c>
      <c r="V77" s="33"/>
    </row>
    <row r="78" spans="1:22">
      <c r="A78" s="18"/>
      <c r="C78" s="22"/>
      <c r="D78" s="18"/>
      <c r="E78" s="18"/>
      <c r="F78" s="18"/>
      <c r="G78" s="18"/>
      <c r="H78" s="18"/>
      <c r="I78" s="18"/>
      <c r="J78" s="19"/>
      <c r="K78" s="18"/>
      <c r="V78" s="33"/>
    </row>
    <row r="79" spans="1:22">
      <c r="A79" s="18"/>
      <c r="C79" s="22"/>
      <c r="D79" s="18"/>
      <c r="E79" s="18"/>
      <c r="F79" s="18"/>
      <c r="G79" s="18"/>
      <c r="H79" s="18"/>
      <c r="I79" s="18"/>
      <c r="J79" s="19"/>
      <c r="K79" s="18"/>
      <c r="V79" s="33"/>
    </row>
    <row r="80" spans="1:22">
      <c r="A80" s="18"/>
      <c r="C80" s="22" t="s">
        <v>64</v>
      </c>
      <c r="D80" s="18" t="s">
        <v>41</v>
      </c>
      <c r="E80" s="18" t="s">
        <v>44</v>
      </c>
      <c r="F80" s="18" t="s">
        <v>43</v>
      </c>
      <c r="G80" s="18" t="s">
        <v>42</v>
      </c>
      <c r="H80" s="18" t="s">
        <v>58</v>
      </c>
      <c r="I80" s="18" t="s">
        <v>40</v>
      </c>
      <c r="J80" s="19" t="s">
        <v>59</v>
      </c>
      <c r="K80" s="18"/>
      <c r="L80" s="18" t="s">
        <v>41</v>
      </c>
      <c r="M80" s="18" t="s">
        <v>44</v>
      </c>
      <c r="N80" s="18" t="s">
        <v>43</v>
      </c>
      <c r="O80" s="18" t="s">
        <v>42</v>
      </c>
      <c r="P80" s="18" t="s">
        <v>58</v>
      </c>
      <c r="Q80" s="18" t="s">
        <v>40</v>
      </c>
      <c r="R80" s="18" t="s">
        <v>59</v>
      </c>
      <c r="V80" s="33"/>
    </row>
    <row r="81" spans="1:22">
      <c r="A81" s="18"/>
      <c r="C81" s="22" t="s">
        <v>54</v>
      </c>
      <c r="D81" s="18">
        <v>66</v>
      </c>
      <c r="E81" s="18">
        <v>51</v>
      </c>
      <c r="F81" s="18">
        <v>68</v>
      </c>
      <c r="G81" s="18"/>
      <c r="H81" s="18"/>
      <c r="I81" s="18"/>
      <c r="J81" s="19"/>
      <c r="K81" s="22" t="s">
        <v>54</v>
      </c>
      <c r="L81" s="45">
        <f>1/MAX(D81:J81)*D81</f>
        <v>0.97058823529411764</v>
      </c>
      <c r="M81" s="45">
        <f>1/MAX(D81:J81)*E81</f>
        <v>0.75</v>
      </c>
      <c r="N81" s="45">
        <f>1/MAX(D81:J81)*F81</f>
        <v>1</v>
      </c>
      <c r="O81" s="45">
        <f>1/MAX(D81:J81)*G81</f>
        <v>0</v>
      </c>
      <c r="P81" s="45">
        <f>1/MAX(D81:J81)*H81</f>
        <v>0</v>
      </c>
      <c r="Q81" s="45">
        <f>1/MAX(D81:J81)*I81</f>
        <v>0</v>
      </c>
      <c r="R81" s="45">
        <f>1/MAX(D81:J81)*J81</f>
        <v>0</v>
      </c>
      <c r="V81" s="33"/>
    </row>
    <row r="82" spans="1:22">
      <c r="A82" s="18"/>
      <c r="C82" s="22" t="s">
        <v>55</v>
      </c>
      <c r="D82" s="18">
        <v>60</v>
      </c>
      <c r="E82" s="18">
        <v>46</v>
      </c>
      <c r="F82" s="18">
        <v>64</v>
      </c>
      <c r="G82" s="18"/>
      <c r="H82" s="18"/>
      <c r="I82" s="18"/>
      <c r="J82" s="19"/>
      <c r="K82" s="37" t="s">
        <v>55</v>
      </c>
      <c r="L82" s="46">
        <f t="shared" ref="L82:L84" si="35">1/MAX(D82:J82)*D82</f>
        <v>0.9375</v>
      </c>
      <c r="M82" s="46">
        <f t="shared" ref="M82:M84" si="36">1/MAX(D82:J82)*E82</f>
        <v>0.71875</v>
      </c>
      <c r="N82" s="46">
        <f t="shared" ref="N82:N84" si="37">1/MAX(D82:J82)*F82</f>
        <v>1</v>
      </c>
      <c r="O82" s="46">
        <f t="shared" ref="O82:O84" si="38">1/MAX(D82:J82)*G82</f>
        <v>0</v>
      </c>
      <c r="P82" s="46">
        <f t="shared" ref="P82:P84" si="39">1/MAX(D82:J82)*H82</f>
        <v>0</v>
      </c>
      <c r="Q82" s="46">
        <f t="shared" ref="Q82:Q84" si="40">1/MAX(D82:J82)*I82</f>
        <v>0</v>
      </c>
      <c r="R82" s="46">
        <f t="shared" ref="R82:R84" si="41">1/MAX(D82:J82)*J82</f>
        <v>0</v>
      </c>
      <c r="V82" s="33"/>
    </row>
    <row r="83" spans="1:22">
      <c r="A83" s="18"/>
      <c r="C83" s="22" t="s">
        <v>56</v>
      </c>
      <c r="D83" s="18">
        <v>54</v>
      </c>
      <c r="E83" s="18">
        <v>42</v>
      </c>
      <c r="F83" s="18">
        <v>60</v>
      </c>
      <c r="G83" s="18"/>
      <c r="H83" s="18"/>
      <c r="I83" s="18"/>
      <c r="J83" s="19"/>
      <c r="K83" s="22" t="s">
        <v>56</v>
      </c>
      <c r="L83" s="45">
        <f t="shared" si="35"/>
        <v>0.9</v>
      </c>
      <c r="M83" s="45">
        <f t="shared" si="36"/>
        <v>0.7</v>
      </c>
      <c r="N83" s="45">
        <f t="shared" si="37"/>
        <v>1</v>
      </c>
      <c r="O83" s="45">
        <f t="shared" si="38"/>
        <v>0</v>
      </c>
      <c r="P83" s="45">
        <f t="shared" si="39"/>
        <v>0</v>
      </c>
      <c r="Q83" s="45">
        <f t="shared" si="40"/>
        <v>0</v>
      </c>
      <c r="R83" s="45">
        <f t="shared" si="41"/>
        <v>0</v>
      </c>
      <c r="V83" s="33"/>
    </row>
    <row r="84" spans="1:22" ht="15.75" thickBot="1">
      <c r="A84" s="18"/>
      <c r="C84" s="22" t="s">
        <v>57</v>
      </c>
      <c r="D84" s="18">
        <v>41</v>
      </c>
      <c r="E84" s="18">
        <v>33</v>
      </c>
      <c r="F84" s="18">
        <v>44</v>
      </c>
      <c r="G84" s="18"/>
      <c r="H84" s="18"/>
      <c r="I84" s="18"/>
      <c r="J84" s="19"/>
      <c r="K84" s="62" t="s">
        <v>57</v>
      </c>
      <c r="L84" s="46">
        <f t="shared" si="35"/>
        <v>0.93181818181818188</v>
      </c>
      <c r="M84" s="46">
        <f t="shared" si="36"/>
        <v>0.75</v>
      </c>
      <c r="N84" s="46">
        <f t="shared" si="37"/>
        <v>1</v>
      </c>
      <c r="O84" s="46">
        <f t="shared" si="38"/>
        <v>0</v>
      </c>
      <c r="P84" s="46">
        <f t="shared" si="39"/>
        <v>0</v>
      </c>
      <c r="Q84" s="46">
        <f t="shared" si="40"/>
        <v>0</v>
      </c>
      <c r="R84" s="46">
        <f t="shared" si="41"/>
        <v>0</v>
      </c>
      <c r="V84" s="33"/>
    </row>
    <row r="85" spans="1:22">
      <c r="A85" s="18"/>
      <c r="C85" s="22"/>
      <c r="D85" s="18"/>
      <c r="E85" s="18"/>
      <c r="F85" s="18"/>
      <c r="G85" s="18"/>
      <c r="H85" s="18"/>
      <c r="I85" s="18"/>
      <c r="J85" s="19"/>
      <c r="K85" s="18"/>
      <c r="V85" s="33"/>
    </row>
    <row r="86" spans="1:22">
      <c r="A86" s="18"/>
      <c r="C86" s="22"/>
      <c r="D86" s="18"/>
      <c r="E86" s="18"/>
      <c r="F86" s="18"/>
      <c r="G86" s="18"/>
      <c r="H86" s="18"/>
      <c r="I86" s="18"/>
      <c r="J86" s="19"/>
      <c r="K86" s="18"/>
      <c r="V86" s="33"/>
    </row>
    <row r="87" spans="1:22">
      <c r="A87" s="18"/>
      <c r="C87" s="22" t="s">
        <v>65</v>
      </c>
      <c r="D87" s="18" t="s">
        <v>41</v>
      </c>
      <c r="E87" s="18" t="s">
        <v>44</v>
      </c>
      <c r="F87" s="18" t="s">
        <v>43</v>
      </c>
      <c r="G87" s="18" t="s">
        <v>42</v>
      </c>
      <c r="H87" s="18" t="s">
        <v>58</v>
      </c>
      <c r="I87" s="18" t="s">
        <v>40</v>
      </c>
      <c r="J87" s="19" t="s">
        <v>59</v>
      </c>
      <c r="K87" s="18"/>
      <c r="L87" s="18" t="s">
        <v>41</v>
      </c>
      <c r="M87" s="18" t="s">
        <v>44</v>
      </c>
      <c r="N87" s="18" t="s">
        <v>43</v>
      </c>
      <c r="O87" s="18" t="s">
        <v>42</v>
      </c>
      <c r="P87" s="18" t="s">
        <v>58</v>
      </c>
      <c r="Q87" s="18" t="s">
        <v>40</v>
      </c>
      <c r="R87" s="18" t="s">
        <v>59</v>
      </c>
      <c r="V87" s="33"/>
    </row>
    <row r="88" spans="1:22">
      <c r="A88" s="18"/>
      <c r="C88" s="22" t="s">
        <v>54</v>
      </c>
      <c r="D88" s="18">
        <v>65</v>
      </c>
      <c r="E88" s="18">
        <v>45</v>
      </c>
      <c r="F88" s="18"/>
      <c r="G88" s="18"/>
      <c r="H88" s="18"/>
      <c r="I88" s="18"/>
      <c r="J88" s="19"/>
      <c r="K88" s="22" t="s">
        <v>54</v>
      </c>
      <c r="L88" s="45">
        <f>1/MAX(D88:J88)*D88</f>
        <v>1</v>
      </c>
      <c r="M88" s="45">
        <f>1/MAX(D88:J88)*E88</f>
        <v>0.69230769230769229</v>
      </c>
      <c r="N88" s="45">
        <f>1/MAX(D88:J88)*F88</f>
        <v>0</v>
      </c>
      <c r="O88" s="45">
        <f>1/MAX(D88:J88)*G88</f>
        <v>0</v>
      </c>
      <c r="P88" s="45">
        <f>1/MAX(D88:J88)*H88</f>
        <v>0</v>
      </c>
      <c r="Q88" s="45">
        <f>1/MAX(D88:J88)*I88</f>
        <v>0</v>
      </c>
      <c r="R88" s="45">
        <f>1/MAX(D88:J88)*J88</f>
        <v>0</v>
      </c>
      <c r="V88" s="33"/>
    </row>
    <row r="89" spans="1:22">
      <c r="A89" s="18"/>
      <c r="C89" s="22" t="s">
        <v>55</v>
      </c>
      <c r="D89" s="18">
        <v>56</v>
      </c>
      <c r="E89" s="18">
        <v>40</v>
      </c>
      <c r="F89" s="18"/>
      <c r="G89" s="18"/>
      <c r="H89" s="18"/>
      <c r="I89" s="18"/>
      <c r="J89" s="19"/>
      <c r="K89" s="37" t="s">
        <v>55</v>
      </c>
      <c r="L89" s="46">
        <f t="shared" ref="L89:L91" si="42">1/MAX(D89:J89)*D89</f>
        <v>1</v>
      </c>
      <c r="M89" s="46">
        <f t="shared" ref="M89:M91" si="43">1/MAX(D89:J89)*E89</f>
        <v>0.71428571428571419</v>
      </c>
      <c r="N89" s="46">
        <f t="shared" ref="N89:N91" si="44">1/MAX(D89:J89)*F89</f>
        <v>0</v>
      </c>
      <c r="O89" s="46">
        <f t="shared" ref="O89:O91" si="45">1/MAX(D89:J89)*G89</f>
        <v>0</v>
      </c>
      <c r="P89" s="46">
        <f t="shared" ref="P89:P91" si="46">1/MAX(D89:J89)*H89</f>
        <v>0</v>
      </c>
      <c r="Q89" s="46">
        <f t="shared" ref="Q89:Q91" si="47">1/MAX(D89:J89)*I89</f>
        <v>0</v>
      </c>
      <c r="R89" s="46">
        <f t="shared" ref="R89:R91" si="48">1/MAX(D89:J89)*J89</f>
        <v>0</v>
      </c>
      <c r="V89" s="33"/>
    </row>
    <row r="90" spans="1:22">
      <c r="A90" s="18"/>
      <c r="C90" s="22" t="s">
        <v>56</v>
      </c>
      <c r="D90" s="18">
        <v>54</v>
      </c>
      <c r="E90" s="18">
        <v>39</v>
      </c>
      <c r="F90" s="18"/>
      <c r="G90" s="18"/>
      <c r="H90" s="18"/>
      <c r="I90" s="18"/>
      <c r="J90" s="19"/>
      <c r="K90" s="35" t="s">
        <v>56</v>
      </c>
      <c r="L90" s="63">
        <f t="shared" si="42"/>
        <v>1</v>
      </c>
      <c r="M90" s="63">
        <f t="shared" si="43"/>
        <v>0.72222222222222221</v>
      </c>
      <c r="N90" s="63">
        <f t="shared" si="44"/>
        <v>0</v>
      </c>
      <c r="O90" s="63">
        <f t="shared" si="45"/>
        <v>0</v>
      </c>
      <c r="P90" s="63">
        <f t="shared" si="46"/>
        <v>0</v>
      </c>
      <c r="Q90" s="63">
        <f t="shared" si="47"/>
        <v>0</v>
      </c>
      <c r="R90" s="63">
        <f t="shared" si="48"/>
        <v>0</v>
      </c>
      <c r="V90" s="33"/>
    </row>
    <row r="91" spans="1:22" ht="15.75" thickBot="1">
      <c r="A91" s="18"/>
      <c r="C91" s="31" t="s">
        <v>57</v>
      </c>
      <c r="D91" s="24">
        <v>37</v>
      </c>
      <c r="E91" s="24">
        <v>28</v>
      </c>
      <c r="F91" s="24"/>
      <c r="G91" s="24"/>
      <c r="H91" s="24"/>
      <c r="I91" s="24"/>
      <c r="J91" s="26"/>
      <c r="K91" s="62" t="s">
        <v>57</v>
      </c>
      <c r="L91" s="46">
        <f t="shared" si="42"/>
        <v>1</v>
      </c>
      <c r="M91" s="46">
        <f t="shared" si="43"/>
        <v>0.7567567567567568</v>
      </c>
      <c r="N91" s="46">
        <f t="shared" si="44"/>
        <v>0</v>
      </c>
      <c r="O91" s="46">
        <f t="shared" si="45"/>
        <v>0</v>
      </c>
      <c r="P91" s="46">
        <f t="shared" si="46"/>
        <v>0</v>
      </c>
      <c r="Q91" s="46">
        <f t="shared" si="47"/>
        <v>0</v>
      </c>
      <c r="R91" s="46">
        <f t="shared" si="48"/>
        <v>0</v>
      </c>
      <c r="V91" s="33"/>
    </row>
    <row r="92" spans="1:22" ht="15.75" thickBot="1">
      <c r="A92" s="18"/>
      <c r="K92" s="18"/>
      <c r="V92" s="33"/>
    </row>
    <row r="93" spans="1:22">
      <c r="A93" s="14"/>
      <c r="B93" s="15"/>
      <c r="C93" s="28" t="s">
        <v>73</v>
      </c>
      <c r="D93" s="15"/>
      <c r="E93" s="15"/>
      <c r="F93" s="15"/>
      <c r="G93" s="15"/>
      <c r="H93" s="15"/>
      <c r="I93" s="16"/>
      <c r="K93" s="18"/>
      <c r="L93" s="36" t="s">
        <v>82</v>
      </c>
      <c r="V93" s="33"/>
    </row>
    <row r="94" spans="1:22">
      <c r="A94" s="22"/>
      <c r="B94" s="18"/>
      <c r="C94" s="18"/>
      <c r="D94" s="18" t="s">
        <v>41</v>
      </c>
      <c r="E94" s="18" t="s">
        <v>44</v>
      </c>
      <c r="F94" s="18" t="s">
        <v>74</v>
      </c>
      <c r="G94" s="18" t="s">
        <v>75</v>
      </c>
      <c r="H94" s="18"/>
      <c r="I94" s="19"/>
      <c r="K94" s="47"/>
      <c r="L94" s="48" t="s">
        <v>41</v>
      </c>
      <c r="M94" s="48" t="s">
        <v>44</v>
      </c>
      <c r="N94" s="48" t="s">
        <v>43</v>
      </c>
      <c r="O94" s="48" t="s">
        <v>42</v>
      </c>
      <c r="P94" s="48" t="s">
        <v>58</v>
      </c>
      <c r="Q94" s="48" t="s">
        <v>40</v>
      </c>
      <c r="R94" s="49" t="s">
        <v>59</v>
      </c>
      <c r="V94" s="33"/>
    </row>
    <row r="95" spans="1:22">
      <c r="A95" s="22"/>
      <c r="B95" s="18"/>
      <c r="C95" s="47" t="s">
        <v>60</v>
      </c>
      <c r="D95" s="48">
        <v>29.4</v>
      </c>
      <c r="E95" s="48">
        <v>20.399999999999999</v>
      </c>
      <c r="F95" s="48">
        <v>30.2</v>
      </c>
      <c r="G95" s="49">
        <v>21.5</v>
      </c>
      <c r="H95" s="18"/>
      <c r="I95" s="19"/>
      <c r="K95" s="64" t="s">
        <v>55</v>
      </c>
      <c r="L95" s="65">
        <f>SUM(L54,L61,L68,L75,L82,L89)/6</f>
        <v>0.94402703777703778</v>
      </c>
      <c r="M95" s="65">
        <f>SUM(M54,M61,M68,M75,M82,M89)/6</f>
        <v>0.75544721482221489</v>
      </c>
      <c r="N95" s="65">
        <f>SUM(N54,N61,N68,N75,N82)/5</f>
        <v>1</v>
      </c>
      <c r="O95" s="65">
        <f>SUM(O54,O61)/2</f>
        <v>0.72045454545454546</v>
      </c>
      <c r="P95" s="65">
        <f>SUM(P54,P61)/2</f>
        <v>0.33030303030303032</v>
      </c>
      <c r="Q95" s="65">
        <f>SUM(Q54,Q61,Q68,Q75)/4</f>
        <v>0.42082223332223334</v>
      </c>
      <c r="R95" s="66">
        <f>SUM(R54,R61,R68,R75)/4</f>
        <v>0.56671453546453554</v>
      </c>
      <c r="V95" s="33"/>
    </row>
    <row r="96" spans="1:22">
      <c r="A96" s="22"/>
      <c r="B96" s="18"/>
      <c r="C96" s="50" t="s">
        <v>81</v>
      </c>
      <c r="D96" s="51">
        <f>1/MAX(D95:G95)*D95</f>
        <v>0.97350993377483441</v>
      </c>
      <c r="E96" s="51">
        <f>1/MAX(D95:G95)*E95</f>
        <v>0.67549668874172186</v>
      </c>
      <c r="F96" s="51">
        <f>1/MAX(D95:G95)*F95</f>
        <v>1</v>
      </c>
      <c r="G96" s="52">
        <f>1/MAX(D95:G95)*G95</f>
        <v>0.71192052980132459</v>
      </c>
      <c r="H96" s="18"/>
      <c r="I96" s="19"/>
      <c r="K96" s="47"/>
      <c r="L96" s="48" t="s">
        <v>41</v>
      </c>
      <c r="M96" s="48" t="s">
        <v>44</v>
      </c>
      <c r="N96" s="48" t="s">
        <v>43</v>
      </c>
      <c r="O96" s="48" t="s">
        <v>42</v>
      </c>
      <c r="P96" s="48" t="s">
        <v>58</v>
      </c>
      <c r="Q96" s="48" t="s">
        <v>40</v>
      </c>
      <c r="R96" s="49" t="s">
        <v>59</v>
      </c>
      <c r="V96" s="33"/>
    </row>
    <row r="97" spans="1:22">
      <c r="A97" s="22"/>
      <c r="B97" s="18"/>
      <c r="C97" s="47" t="s">
        <v>76</v>
      </c>
      <c r="D97" s="48">
        <v>26.5</v>
      </c>
      <c r="E97" s="48">
        <v>20.5</v>
      </c>
      <c r="F97" s="48">
        <v>27.3</v>
      </c>
      <c r="G97" s="49">
        <v>14.4</v>
      </c>
      <c r="H97" s="18"/>
      <c r="I97" s="19"/>
      <c r="K97" s="64" t="s">
        <v>57</v>
      </c>
      <c r="L97" s="65">
        <f>SUM(L56,L63,L70,L77,L84,L91)/6</f>
        <v>0.89639531296834674</v>
      </c>
      <c r="M97" s="65">
        <f>SUM(M56,M63,M70,M77,M84,M91)/6</f>
        <v>0.7307646316073283</v>
      </c>
      <c r="N97" s="65">
        <f>SUM(N56,N63,N70,N77,N84)/5</f>
        <v>1</v>
      </c>
      <c r="O97" s="65">
        <f>SUM(O56,O63)/2</f>
        <v>0.67715617715617715</v>
      </c>
      <c r="P97" s="65">
        <f>SUM(P56,P63)/2</f>
        <v>0.23892773892773891</v>
      </c>
      <c r="Q97" s="65">
        <f>SUM(Q56,Q63,Q70,Q77)/4</f>
        <v>0.33132884593558748</v>
      </c>
      <c r="R97" s="66">
        <f>SUM(R56,R63,R70,R77)/4</f>
        <v>0.53687523462804365</v>
      </c>
      <c r="V97" s="33"/>
    </row>
    <row r="98" spans="1:22">
      <c r="A98" s="22"/>
      <c r="B98" s="18"/>
      <c r="C98" s="53" t="s">
        <v>81</v>
      </c>
      <c r="D98" s="54">
        <f>1/MAX(D97:G97)*D97</f>
        <v>0.97069597069597069</v>
      </c>
      <c r="E98" s="54">
        <f>1/MAX(D97:G97)*E97</f>
        <v>0.75091575091575091</v>
      </c>
      <c r="F98" s="54">
        <f>1/MAX(D97:G97)*F97</f>
        <v>1</v>
      </c>
      <c r="G98" s="55">
        <f>1/MAX(D97:G97)*G97</f>
        <v>0.52747252747252749</v>
      </c>
      <c r="H98" s="18"/>
      <c r="I98" s="19"/>
      <c r="L98" s="45"/>
      <c r="M98" s="45"/>
      <c r="N98" s="45"/>
      <c r="O98" s="45"/>
      <c r="P98" s="45"/>
      <c r="Q98" s="45"/>
      <c r="R98" s="45"/>
      <c r="V98" s="33"/>
    </row>
    <row r="99" spans="1:22">
      <c r="A99" s="22"/>
      <c r="B99" s="18"/>
      <c r="C99" s="47" t="s">
        <v>77</v>
      </c>
      <c r="D99" s="48">
        <v>21.4</v>
      </c>
      <c r="E99" s="48">
        <v>16.899999999999999</v>
      </c>
      <c r="F99" s="48">
        <v>24.4</v>
      </c>
      <c r="G99" s="49">
        <v>15.3</v>
      </c>
      <c r="H99" s="18"/>
      <c r="I99" s="19"/>
      <c r="K99" t="s">
        <v>86</v>
      </c>
      <c r="V99" s="33"/>
    </row>
    <row r="100" spans="1:22">
      <c r="A100" s="22"/>
      <c r="B100" s="18"/>
      <c r="C100" s="50" t="s">
        <v>81</v>
      </c>
      <c r="D100" s="51">
        <f>1/MAX(D99:G99)*D99</f>
        <v>0.87704918032786883</v>
      </c>
      <c r="E100" s="51">
        <f>1/MAX(D99:G99)*E99</f>
        <v>0.69262295081967218</v>
      </c>
      <c r="F100" s="51">
        <f>1/MAX(D99:G99)*F99</f>
        <v>1</v>
      </c>
      <c r="G100" s="52">
        <f>1/MAX(D99:G99)*G99</f>
        <v>0.62704918032786894</v>
      </c>
      <c r="H100" s="18"/>
      <c r="I100" s="19"/>
      <c r="K100" t="s">
        <v>87</v>
      </c>
      <c r="V100" s="33"/>
    </row>
    <row r="101" spans="1:22">
      <c r="A101" s="22"/>
      <c r="B101" s="18"/>
      <c r="C101" s="47" t="s">
        <v>78</v>
      </c>
      <c r="D101" s="48">
        <v>31.6</v>
      </c>
      <c r="E101" s="48">
        <v>22.7</v>
      </c>
      <c r="F101" s="48">
        <v>34.6</v>
      </c>
      <c r="G101" s="49">
        <v>22.5</v>
      </c>
      <c r="H101" s="18"/>
      <c r="I101" s="19"/>
      <c r="V101" s="33"/>
    </row>
    <row r="102" spans="1:22">
      <c r="A102" s="22"/>
      <c r="B102" s="18"/>
      <c r="C102" s="50" t="s">
        <v>81</v>
      </c>
      <c r="D102" s="51">
        <f>1/MAX(D101:G101)*D101</f>
        <v>0.91329479768786126</v>
      </c>
      <c r="E102" s="51">
        <f>1/MAX(D101:G101)*E101</f>
        <v>0.65606936416184969</v>
      </c>
      <c r="F102" s="51">
        <f>1/MAX(D101:G101)*F101</f>
        <v>1</v>
      </c>
      <c r="G102" s="52">
        <f>1/MAX(D101:G101)*G101</f>
        <v>0.6502890173410405</v>
      </c>
      <c r="H102" s="18"/>
      <c r="I102" s="19"/>
      <c r="K102" s="36" t="s">
        <v>88</v>
      </c>
      <c r="V102" s="33"/>
    </row>
    <row r="103" spans="1:22">
      <c r="A103" s="22"/>
      <c r="B103" s="18"/>
      <c r="C103" s="56" t="s">
        <v>79</v>
      </c>
      <c r="D103" s="18">
        <v>47.2</v>
      </c>
      <c r="E103" s="18">
        <v>40.4</v>
      </c>
      <c r="F103" s="18">
        <v>43</v>
      </c>
      <c r="G103" s="57">
        <v>42</v>
      </c>
      <c r="H103" s="18"/>
      <c r="I103" s="19"/>
      <c r="K103" s="47"/>
      <c r="L103" s="48" t="s">
        <v>58</v>
      </c>
      <c r="M103" s="48" t="s">
        <v>40</v>
      </c>
      <c r="N103" s="48" t="s">
        <v>59</v>
      </c>
      <c r="O103" s="48" t="s">
        <v>42</v>
      </c>
      <c r="P103" s="48" t="s">
        <v>44</v>
      </c>
      <c r="Q103" s="48" t="s">
        <v>41</v>
      </c>
      <c r="R103" s="49" t="s">
        <v>43</v>
      </c>
      <c r="V103" s="33"/>
    </row>
    <row r="104" spans="1:22">
      <c r="A104" s="22"/>
      <c r="B104" s="18"/>
      <c r="C104" s="50" t="s">
        <v>81</v>
      </c>
      <c r="D104" s="51">
        <f>1/MAX(D103:G103)*D103</f>
        <v>1</v>
      </c>
      <c r="E104" s="51">
        <f>1/MAX(D103:G103)*E103</f>
        <v>0.85593220338983045</v>
      </c>
      <c r="F104" s="51">
        <f>1/MAX(D103:G103)*F103</f>
        <v>0.91101694915254239</v>
      </c>
      <c r="G104" s="52">
        <f>1/MAX(D103:G103)*G103</f>
        <v>0.88983050847457623</v>
      </c>
      <c r="H104" s="18"/>
      <c r="I104" s="19"/>
      <c r="K104" s="56" t="s">
        <v>89</v>
      </c>
      <c r="L104" s="43">
        <v>0.33030303030303032</v>
      </c>
      <c r="M104" s="43">
        <v>0.42082223332223334</v>
      </c>
      <c r="N104" s="43">
        <v>0.56671453546453554</v>
      </c>
      <c r="O104" s="43">
        <v>0.72045454545454546</v>
      </c>
      <c r="P104" s="43">
        <v>0.75544721482221489</v>
      </c>
      <c r="Q104" s="43">
        <v>0.94402703777703778</v>
      </c>
      <c r="R104" s="67">
        <v>1</v>
      </c>
      <c r="V104" s="33"/>
    </row>
    <row r="105" spans="1:22">
      <c r="A105" s="22"/>
      <c r="B105" s="18"/>
      <c r="C105" s="47" t="s">
        <v>80</v>
      </c>
      <c r="D105" s="48">
        <v>42.6</v>
      </c>
      <c r="E105" s="48">
        <v>38.4</v>
      </c>
      <c r="F105" s="48">
        <v>38.9</v>
      </c>
      <c r="G105" s="49">
        <v>41.7</v>
      </c>
      <c r="H105" s="18"/>
      <c r="I105" s="19"/>
      <c r="K105" s="47"/>
      <c r="L105" s="48" t="s">
        <v>58</v>
      </c>
      <c r="M105" s="48" t="s">
        <v>40</v>
      </c>
      <c r="N105" s="48" t="s">
        <v>59</v>
      </c>
      <c r="O105" s="48" t="s">
        <v>42</v>
      </c>
      <c r="P105" s="48" t="s">
        <v>44</v>
      </c>
      <c r="Q105" s="48" t="s">
        <v>41</v>
      </c>
      <c r="R105" s="49" t="s">
        <v>43</v>
      </c>
      <c r="V105" s="33"/>
    </row>
    <row r="106" spans="1:22">
      <c r="A106" s="22"/>
      <c r="B106" s="18"/>
      <c r="C106" s="50" t="s">
        <v>81</v>
      </c>
      <c r="D106" s="51">
        <f>1/MAX(D105:G105)*D105</f>
        <v>1</v>
      </c>
      <c r="E106" s="51">
        <f>1/MAX(D105:G105)*E105</f>
        <v>0.90140845070422526</v>
      </c>
      <c r="F106" s="51">
        <f>1/MAX(D105:G105)*F105</f>
        <v>0.91314553990610325</v>
      </c>
      <c r="G106" s="52">
        <f>1/MAX(D105:G105)*G105</f>
        <v>0.97887323943661975</v>
      </c>
      <c r="H106" s="18"/>
      <c r="I106" s="19"/>
      <c r="K106" s="64" t="s">
        <v>90</v>
      </c>
      <c r="L106" s="65">
        <v>0.23892773892773891</v>
      </c>
      <c r="M106" s="65">
        <v>0.33132884593558748</v>
      </c>
      <c r="N106" s="65">
        <v>0.53687523462804365</v>
      </c>
      <c r="O106" s="65">
        <v>0.67715617715617715</v>
      </c>
      <c r="P106" s="65">
        <v>0.7307646316073283</v>
      </c>
      <c r="Q106" s="65">
        <v>0.89639531296834674</v>
      </c>
      <c r="R106" s="66">
        <v>1</v>
      </c>
      <c r="V106" s="33"/>
    </row>
    <row r="107" spans="1:22">
      <c r="A107" s="22"/>
      <c r="B107" s="18"/>
      <c r="C107" s="58" t="s">
        <v>82</v>
      </c>
      <c r="D107" s="59">
        <f>(D96+D98+D100+D102+D104+D106)/6</f>
        <v>0.95575831374775577</v>
      </c>
      <c r="E107" s="59">
        <f t="shared" ref="E107:G107" si="49">(E96+E98+E100+E102+E104+E106)/6</f>
        <v>0.75540756812217502</v>
      </c>
      <c r="F107" s="59">
        <f t="shared" si="49"/>
        <v>0.97069374817644094</v>
      </c>
      <c r="G107" s="60">
        <f t="shared" si="49"/>
        <v>0.73090583380899288</v>
      </c>
      <c r="H107" s="18"/>
      <c r="I107" s="19"/>
      <c r="V107" s="33"/>
    </row>
    <row r="108" spans="1:22">
      <c r="A108" s="22"/>
      <c r="B108" s="18"/>
      <c r="C108" s="18"/>
      <c r="D108" s="18"/>
      <c r="E108" s="18"/>
      <c r="F108" s="18"/>
      <c r="G108" s="18"/>
      <c r="H108" s="18"/>
      <c r="I108" s="19"/>
      <c r="V108" s="33"/>
    </row>
    <row r="109" spans="1:22">
      <c r="A109" s="61" t="s">
        <v>84</v>
      </c>
      <c r="B109" s="18"/>
      <c r="C109" s="18"/>
      <c r="D109" s="18" t="s">
        <v>75</v>
      </c>
      <c r="E109" s="18" t="s">
        <v>44</v>
      </c>
      <c r="F109" s="18" t="s">
        <v>41</v>
      </c>
      <c r="G109" s="18" t="s">
        <v>74</v>
      </c>
      <c r="H109" s="18"/>
      <c r="I109" s="19"/>
      <c r="V109" s="33"/>
    </row>
    <row r="110" spans="1:22">
      <c r="A110" s="22"/>
      <c r="B110" s="18"/>
      <c r="C110" s="43" t="s">
        <v>83</v>
      </c>
      <c r="D110" s="43">
        <v>0.73090583380899288</v>
      </c>
      <c r="E110" s="43">
        <v>0.75540756812217502</v>
      </c>
      <c r="F110" s="43">
        <v>0.95575831374775577</v>
      </c>
      <c r="G110" s="43">
        <v>0.97069374817644094</v>
      </c>
      <c r="H110" s="18"/>
      <c r="I110" s="40"/>
      <c r="V110" s="33"/>
    </row>
    <row r="111" spans="1:22">
      <c r="A111" s="22"/>
      <c r="B111" s="18"/>
      <c r="C111" s="18"/>
      <c r="D111" s="18"/>
      <c r="E111" s="18"/>
      <c r="F111" s="18"/>
      <c r="G111" s="18"/>
      <c r="H111" s="18"/>
      <c r="I111" s="19"/>
      <c r="V111" s="33"/>
    </row>
    <row r="112" spans="1:22">
      <c r="A112" s="22"/>
      <c r="B112" s="18"/>
      <c r="C112" s="18"/>
      <c r="D112" s="18"/>
      <c r="E112" s="18"/>
      <c r="F112" s="18"/>
      <c r="G112" s="18"/>
      <c r="H112" s="18"/>
      <c r="I112" s="19"/>
      <c r="V112" s="33"/>
    </row>
    <row r="113" spans="1:22">
      <c r="A113" s="22"/>
      <c r="B113" s="18"/>
      <c r="C113" s="18"/>
      <c r="D113" s="18"/>
      <c r="E113" s="18"/>
      <c r="F113" s="18"/>
      <c r="G113" s="18"/>
      <c r="H113" s="18"/>
      <c r="I113" s="19"/>
      <c r="V113" s="33"/>
    </row>
    <row r="114" spans="1:22">
      <c r="A114" s="22"/>
      <c r="B114" s="18"/>
      <c r="C114" s="18"/>
      <c r="D114" s="18"/>
      <c r="E114" s="18"/>
      <c r="F114" s="18"/>
      <c r="G114" s="18"/>
      <c r="H114" s="18"/>
      <c r="I114" s="19"/>
      <c r="V114" s="33"/>
    </row>
    <row r="115" spans="1:22">
      <c r="A115" s="22"/>
      <c r="B115" s="18"/>
      <c r="C115" s="18"/>
      <c r="D115" s="18"/>
      <c r="E115" s="18"/>
      <c r="F115" s="18"/>
      <c r="G115" s="18"/>
      <c r="H115" s="18"/>
      <c r="I115" s="19"/>
      <c r="V115" s="33"/>
    </row>
    <row r="116" spans="1:22">
      <c r="A116" s="22"/>
      <c r="B116" s="18"/>
      <c r="C116" s="18"/>
      <c r="D116" s="18"/>
      <c r="E116" s="18"/>
      <c r="F116" s="18"/>
      <c r="G116" s="18"/>
      <c r="H116" s="18"/>
      <c r="I116" s="19"/>
      <c r="V116" s="33"/>
    </row>
    <row r="117" spans="1:22">
      <c r="A117" s="22"/>
      <c r="B117" s="18"/>
      <c r="C117" s="18"/>
      <c r="D117" s="18"/>
      <c r="E117" s="18"/>
      <c r="F117" s="18"/>
      <c r="G117" s="18"/>
      <c r="H117" s="18"/>
      <c r="I117" s="19"/>
      <c r="V117" s="33"/>
    </row>
    <row r="118" spans="1:22">
      <c r="A118" s="22"/>
      <c r="B118" s="18"/>
      <c r="C118" s="18"/>
      <c r="D118" s="18"/>
      <c r="E118" s="18"/>
      <c r="F118" s="18"/>
      <c r="G118" s="18"/>
      <c r="H118" s="18"/>
      <c r="I118" s="19"/>
      <c r="V118" s="33"/>
    </row>
    <row r="119" spans="1:22">
      <c r="A119" s="22"/>
      <c r="B119" s="18"/>
      <c r="C119" s="18"/>
      <c r="D119" s="18"/>
      <c r="E119" s="18"/>
      <c r="F119" s="18"/>
      <c r="G119" s="18"/>
      <c r="H119" s="18"/>
      <c r="I119" s="19"/>
      <c r="V119" s="33"/>
    </row>
    <row r="120" spans="1:22">
      <c r="A120" s="22"/>
      <c r="B120" s="18"/>
      <c r="C120" s="18"/>
      <c r="D120" s="18"/>
      <c r="E120" s="18"/>
      <c r="F120" s="18"/>
      <c r="G120" s="18"/>
      <c r="H120" s="18"/>
      <c r="I120" s="19"/>
      <c r="V120" s="33"/>
    </row>
    <row r="121" spans="1:22">
      <c r="A121" s="22"/>
      <c r="B121" s="18"/>
      <c r="C121" s="18"/>
      <c r="D121" s="18"/>
      <c r="E121" s="18"/>
      <c r="F121" s="18"/>
      <c r="G121" s="18"/>
      <c r="H121" s="18"/>
      <c r="I121" s="19"/>
      <c r="V121" s="33"/>
    </row>
    <row r="122" spans="1:22">
      <c r="A122" s="22"/>
      <c r="B122" s="18"/>
      <c r="C122" s="18"/>
      <c r="D122" s="18"/>
      <c r="E122" s="18"/>
      <c r="F122" s="18"/>
      <c r="G122" s="18"/>
      <c r="H122" s="18"/>
      <c r="I122" s="19"/>
      <c r="V122" s="33"/>
    </row>
    <row r="123" spans="1:22">
      <c r="A123" s="22"/>
      <c r="B123" s="18"/>
      <c r="C123" s="18"/>
      <c r="D123" s="18"/>
      <c r="E123" s="18"/>
      <c r="F123" s="18"/>
      <c r="G123" s="18"/>
      <c r="H123" s="18"/>
      <c r="I123" s="19"/>
      <c r="V123" s="33"/>
    </row>
    <row r="124" spans="1:22">
      <c r="A124" s="22"/>
      <c r="B124" s="18"/>
      <c r="C124" s="18"/>
      <c r="D124" s="18"/>
      <c r="E124" s="18"/>
      <c r="F124" s="18"/>
      <c r="G124" s="18"/>
      <c r="H124" s="18"/>
      <c r="I124" s="19"/>
      <c r="V124" s="33"/>
    </row>
    <row r="125" spans="1:22">
      <c r="A125" s="22"/>
      <c r="B125" s="18"/>
      <c r="C125" s="18"/>
      <c r="D125" s="18"/>
      <c r="E125" s="18"/>
      <c r="F125" s="18"/>
      <c r="G125" s="18"/>
      <c r="H125" s="18"/>
      <c r="I125" s="19"/>
      <c r="V125" s="33"/>
    </row>
    <row r="126" spans="1:22">
      <c r="A126" s="22"/>
      <c r="B126" s="18"/>
      <c r="C126" s="18"/>
      <c r="D126" s="18"/>
      <c r="E126" s="18"/>
      <c r="F126" s="18"/>
      <c r="G126" s="18"/>
      <c r="H126" s="18"/>
      <c r="I126" s="19"/>
      <c r="V126" s="33"/>
    </row>
    <row r="127" spans="1:22">
      <c r="A127" s="22"/>
      <c r="B127" s="18"/>
      <c r="C127" s="18"/>
      <c r="D127" s="18"/>
      <c r="E127" s="18"/>
      <c r="F127" s="18"/>
      <c r="G127" s="18"/>
      <c r="H127" s="18"/>
      <c r="I127" s="19"/>
      <c r="V127" s="33"/>
    </row>
    <row r="128" spans="1:22">
      <c r="A128" s="22"/>
      <c r="B128" s="18"/>
      <c r="C128" s="18"/>
      <c r="D128" s="18"/>
      <c r="E128" s="18"/>
      <c r="F128" s="18"/>
      <c r="G128" s="18"/>
      <c r="H128" s="18"/>
      <c r="I128" s="19"/>
      <c r="V128" s="33"/>
    </row>
    <row r="129" spans="1:22">
      <c r="A129" s="22"/>
      <c r="B129" s="18"/>
      <c r="C129" s="18"/>
      <c r="D129" s="18"/>
      <c r="E129" s="18"/>
      <c r="F129" s="18"/>
      <c r="G129" s="18"/>
      <c r="H129" s="18"/>
      <c r="I129" s="19"/>
      <c r="V129" s="33"/>
    </row>
    <row r="130" spans="1:22">
      <c r="A130" s="22"/>
      <c r="B130" s="18"/>
      <c r="C130" s="18"/>
      <c r="D130" s="18"/>
      <c r="E130" s="18"/>
      <c r="F130" s="18"/>
      <c r="G130" s="18"/>
      <c r="H130" s="18"/>
      <c r="I130" s="19"/>
      <c r="V130" s="33"/>
    </row>
    <row r="131" spans="1:22">
      <c r="A131" s="22"/>
      <c r="B131" s="18"/>
      <c r="C131" s="18"/>
      <c r="D131" s="18"/>
      <c r="E131" s="18"/>
      <c r="F131" s="18"/>
      <c r="G131" s="18"/>
      <c r="H131" s="18"/>
      <c r="I131" s="19"/>
      <c r="V131" s="33"/>
    </row>
    <row r="132" spans="1:22" ht="15.75" thickBot="1">
      <c r="A132" s="31"/>
      <c r="B132" s="24"/>
      <c r="C132" s="24"/>
      <c r="D132" s="24"/>
      <c r="E132" s="24"/>
      <c r="F132" s="24"/>
      <c r="G132" s="24"/>
      <c r="H132" s="24"/>
      <c r="I132" s="26"/>
      <c r="V132" s="33"/>
    </row>
    <row r="133" spans="1:22">
      <c r="V133" s="33"/>
    </row>
    <row r="134" spans="1:22">
      <c r="V134" s="33"/>
    </row>
    <row r="135" spans="1:22">
      <c r="C135" s="36" t="s">
        <v>91</v>
      </c>
      <c r="V135" s="33"/>
    </row>
    <row r="136" spans="1:22">
      <c r="C136" t="s">
        <v>93</v>
      </c>
      <c r="D136" t="s">
        <v>41</v>
      </c>
      <c r="E136" t="s">
        <v>43</v>
      </c>
      <c r="F136" t="s">
        <v>75</v>
      </c>
      <c r="G136" t="s">
        <v>92</v>
      </c>
      <c r="V136" s="33"/>
    </row>
    <row r="137" spans="1:22">
      <c r="C137" t="s">
        <v>94</v>
      </c>
      <c r="D137">
        <v>1498</v>
      </c>
      <c r="E137">
        <v>3329</v>
      </c>
      <c r="F137">
        <v>1614</v>
      </c>
      <c r="G137">
        <v>2510</v>
      </c>
      <c r="V137" s="33"/>
    </row>
    <row r="138" spans="1:22">
      <c r="C138" t="s">
        <v>55</v>
      </c>
      <c r="D138">
        <v>94</v>
      </c>
      <c r="E138">
        <v>100</v>
      </c>
      <c r="F138">
        <v>72</v>
      </c>
      <c r="G138">
        <v>76</v>
      </c>
      <c r="V138" s="33"/>
    </row>
    <row r="139" spans="1:22">
      <c r="C139" t="s">
        <v>96</v>
      </c>
      <c r="D139" s="68">
        <f>D137/D138</f>
        <v>15.936170212765957</v>
      </c>
      <c r="E139" s="68">
        <f t="shared" ref="E139:G139" si="50">E137/E138</f>
        <v>33.29</v>
      </c>
      <c r="F139" s="68">
        <f t="shared" si="50"/>
        <v>22.416666666666668</v>
      </c>
      <c r="G139" s="68">
        <f t="shared" si="50"/>
        <v>33.026315789473685</v>
      </c>
      <c r="V139" s="33"/>
    </row>
    <row r="140" spans="1:22">
      <c r="C140" t="s">
        <v>57</v>
      </c>
      <c r="D140">
        <v>90</v>
      </c>
      <c r="E140">
        <v>100</v>
      </c>
      <c r="F140">
        <v>68</v>
      </c>
      <c r="G140">
        <v>73</v>
      </c>
      <c r="V140" s="33"/>
    </row>
    <row r="141" spans="1:22">
      <c r="C141" t="s">
        <v>96</v>
      </c>
      <c r="D141" s="68">
        <f>D137/D140</f>
        <v>16.644444444444446</v>
      </c>
      <c r="E141" s="68">
        <f t="shared" ref="E141:G141" si="51">E137/E140</f>
        <v>33.29</v>
      </c>
      <c r="F141" s="68">
        <f t="shared" si="51"/>
        <v>23.735294117647058</v>
      </c>
      <c r="G141" s="68">
        <f t="shared" si="51"/>
        <v>34.38356164383562</v>
      </c>
      <c r="V141" s="33"/>
    </row>
    <row r="142" spans="1:22" ht="15.75" thickBot="1">
      <c r="C142" t="s">
        <v>95</v>
      </c>
      <c r="D142">
        <v>96</v>
      </c>
      <c r="F142">
        <v>73</v>
      </c>
      <c r="G142">
        <v>76</v>
      </c>
      <c r="V142" s="34"/>
    </row>
    <row r="143" spans="1:22" ht="15.75" thickTop="1">
      <c r="C143" t="s">
        <v>96</v>
      </c>
      <c r="D143" s="68">
        <f>D137/D142</f>
        <v>15.604166666666666</v>
      </c>
      <c r="E143" s="68"/>
      <c r="F143" s="68">
        <f t="shared" ref="F143:G143" si="52">F137/F142</f>
        <v>22.109589041095891</v>
      </c>
      <c r="G143" s="68">
        <f t="shared" si="52"/>
        <v>33.026315789473685</v>
      </c>
    </row>
    <row r="146" spans="3:7">
      <c r="C146" t="s">
        <v>97</v>
      </c>
      <c r="D146" t="s">
        <v>43</v>
      </c>
      <c r="E146" t="s">
        <v>92</v>
      </c>
      <c r="F146" t="s">
        <v>75</v>
      </c>
      <c r="G146" t="s">
        <v>41</v>
      </c>
    </row>
    <row r="147" spans="3:7">
      <c r="C147" t="s">
        <v>55</v>
      </c>
      <c r="D147" s="68">
        <v>33.29</v>
      </c>
      <c r="E147" s="68">
        <v>33.026315789473685</v>
      </c>
      <c r="F147" s="68">
        <v>22.416666666666668</v>
      </c>
      <c r="G147" s="68">
        <v>15.936170212765957</v>
      </c>
    </row>
    <row r="148" spans="3:7">
      <c r="C148" t="s">
        <v>57</v>
      </c>
      <c r="D148" s="68">
        <v>33.29</v>
      </c>
      <c r="E148" s="68">
        <v>34.38356164383562</v>
      </c>
      <c r="F148" s="68">
        <v>23.735294117647058</v>
      </c>
      <c r="G148" s="68">
        <v>16.644444444444446</v>
      </c>
    </row>
    <row r="149" spans="3:7">
      <c r="C149" t="s">
        <v>95</v>
      </c>
      <c r="E149" s="68">
        <v>33.026315789473685</v>
      </c>
      <c r="F149" s="68">
        <v>22.109589041095891</v>
      </c>
      <c r="G149" s="68">
        <v>15.604166666666666</v>
      </c>
    </row>
    <row r="152" spans="3:7">
      <c r="C152" t="s">
        <v>98</v>
      </c>
    </row>
    <row r="153" spans="3:7">
      <c r="C153" t="s">
        <v>93</v>
      </c>
      <c r="D153" t="s">
        <v>41</v>
      </c>
      <c r="E153" t="s">
        <v>43</v>
      </c>
      <c r="F153" t="s">
        <v>75</v>
      </c>
      <c r="G153" t="s">
        <v>92</v>
      </c>
    </row>
    <row r="154" spans="3:7">
      <c r="D154">
        <f>SUM(D138,D140,D142)/3</f>
        <v>93.333333333333329</v>
      </c>
      <c r="E154">
        <f>SUM(E138,E140)/2</f>
        <v>100</v>
      </c>
      <c r="F154">
        <f t="shared" ref="F154:G154" si="53">SUM(F138,F140,F142)/3</f>
        <v>71</v>
      </c>
      <c r="G154">
        <f t="shared" si="53"/>
        <v>75</v>
      </c>
    </row>
    <row r="156" spans="3:7">
      <c r="D156" s="45"/>
    </row>
    <row r="157" spans="3:7">
      <c r="D157" s="45"/>
    </row>
    <row r="158" spans="3:7">
      <c r="D158" s="45"/>
    </row>
    <row r="159" spans="3:7">
      <c r="D159" s="45"/>
      <c r="F159" s="68"/>
      <c r="G159" s="68"/>
    </row>
    <row r="160" spans="3:7">
      <c r="D160" s="68"/>
      <c r="E160" s="68"/>
      <c r="F160" s="68"/>
      <c r="G160" s="68"/>
    </row>
    <row r="161" spans="4:5">
      <c r="D161" s="68"/>
      <c r="E161" s="45"/>
    </row>
  </sheetData>
  <sortState ref="C36:E42">
    <sortCondition ref="E36:E42"/>
  </sortState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2006-09-25T13:34:53Z</dcterms:created>
  <dcterms:modified xsi:type="dcterms:W3CDTF">2007-11-18T03:21:33Z</dcterms:modified>
</cp:coreProperties>
</file>